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760" tabRatio="903" activeTab="0"/>
  </bookViews>
  <sheets>
    <sheet name="Приложение_№1 к МП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<sst xmlns="http://schemas.openxmlformats.org/spreadsheetml/2006/main" count="100" uniqueCount="35">
  <si>
    <t>Наименование программы, подпрограммы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</si>
  <si>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</si>
  <si>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</si>
  <si>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</si>
  <si>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</si>
  <si>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</si>
  <si>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</si>
  <si>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</si>
  <si>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Подпрограмма 1</t>
  </si>
  <si>
    <t>Подпрограмма 2</t>
  </si>
  <si>
    <t>Подпрограмма 3</t>
  </si>
  <si>
    <t>Подпрограмма 4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</si>
  <si>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</si>
  <si>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Статус (муниципальная программа, подпрограмма)</t>
  </si>
  <si>
    <t>Муниципальная программа</t>
  </si>
  <si>
    <t>Наименование РБС</t>
  </si>
  <si>
    <t>РБС</t>
  </si>
  <si>
    <t>в том числе по РБС:</t>
  </si>
  <si>
    <t>Отдел образования администрации города Дивногорска</t>
  </si>
  <si>
    <t>Управление социальной защиты администрации города Дивногорска</t>
  </si>
  <si>
    <t>МСКУ "МЦБ"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</si>
  <si>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</si>
  <si>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</si>
  <si>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Администрация города Дивногорска</t>
  </si>
  <si>
    <t>х</t>
  </si>
  <si>
    <t>948</t>
  </si>
  <si>
    <t>975</t>
  </si>
  <si>
    <t>976</t>
  </si>
  <si>
    <t>906</t>
  </si>
  <si>
    <t>Приложение № 1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</si>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</sst>
</file>

<file path=xl/styles.xml><?xml version="1.0" encoding="utf-8"?>
<styleSheet xmlns="http://schemas.openxmlformats.org/spreadsheetml/2006/main">
  <numFmts count="6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0_ ;\-#,##0.00\ 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000_р_._-;\-* #,##0.0000_р_._-;_-* &quot;-&quot;??_р_._-;_-@_-"/>
    <numFmt numFmtId="197" formatCode="_-* #,##0_р_._-;\-* #,##0_р_._-;_-* &quot;-&quot;??_р_._-;_-@_-"/>
    <numFmt numFmtId="198" formatCode="#,##0.000"/>
    <numFmt numFmtId="199" formatCode="_-* #,##0.000_р_._-;\-* #,##0.000_р_._-;_-* &quot;-&quot;???_р_._-;_-@_-"/>
    <numFmt numFmtId="200" formatCode="_-* #,##0.0000_р_._-;\-* #,##0.0000_р_._-;_-* &quot;-&quot;????_р_._-;_-@_-"/>
    <numFmt numFmtId="201" formatCode="_-* #,##0.000_р_._-;\-* #,##0.000_р_._-;_-* &quot;-&quot;????_р_._-;_-@_-"/>
    <numFmt numFmtId="202" formatCode="_-* #,##0.00_р_._-;\-* #,##0.00_р_._-;_-* &quot;-&quot;????_р_._-;_-@_-"/>
    <numFmt numFmtId="203" formatCode="_-* #,##0.00_р_._-;\-* #,##0.00_р_._-;_-* &quot;-&quot;?_р_._-;_-@_-"/>
    <numFmt numFmtId="204" formatCode="000000"/>
    <numFmt numFmtId="205" formatCode="0.0;[Red]0.0"/>
    <numFmt numFmtId="206" formatCode="0.00;[Red]0.00"/>
    <numFmt numFmtId="207" formatCode="0.0%"/>
    <numFmt numFmtId="208" formatCode="[$-FC19]d\ mmmm\ yyyy\ &quot;г.&quot;"/>
    <numFmt numFmtId="209" formatCode="0.0E+00"/>
    <numFmt numFmtId="210" formatCode="#,##0.0_ ;\-#,##0.0\ "/>
    <numFmt numFmtId="211" formatCode="_-* #,##0.000_р_._-;\-* #,##0.000_р_._-;_-* &quot;-&quot;?_р_._-;_-@_-"/>
    <numFmt numFmtId="212" formatCode="_-* #,##0.0000_р_._-;\-* #,##0.0000_р_._-;_-* &quot;-&quot;?_р_._-;_-@_-"/>
    <numFmt numFmtId="213" formatCode="_-* #,##0.00000_р_._-;\-* #,##0.00000_р_._-;_-* &quot;-&quot;?_р_._-;_-@_-"/>
    <numFmt numFmtId="214" formatCode="#,##0.0_р_."/>
    <numFmt numFmtId="215" formatCode="#,##0.0;[Red]#,##0.0"/>
    <numFmt numFmtId="216" formatCode="_-* #,##0.0&quot;р.&quot;_-;\-* #,##0.0&quot;р.&quot;_-;_-* &quot;-&quot;?&quot;р.&quot;_-;_-@_-"/>
    <numFmt numFmtId="217" formatCode="_-* #,##0.0\ _₽_-;\-* #,##0.0\ _₽_-;_-* &quot;-&quot;?\ _₽_-;_-@_-"/>
    <numFmt numFmtId="218" formatCode="_-* #,##0.0\ _р_._-;\-* #,##0.0\ _р_._-;_-* &quot;-&quot;?\ _р_._-;_-@_-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4" fillId="33" borderId="10" xfId="0" applyNumberFormat="1" applyFont="1" applyFill="1" applyBorder="1" applyAlignment="1">
      <alignment/>
    </xf>
    <xf numFmtId="182" fontId="4" fillId="33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2" fontId="4" fillId="33" borderId="10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217" fontId="4" fillId="0" borderId="0" xfId="0" applyNumberFormat="1" applyFont="1" applyFill="1" applyAlignment="1">
      <alignment/>
    </xf>
    <xf numFmtId="217" fontId="4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_2%20&#1082;%20&#1052;&#1055;!%20&#1076;&#1086;%2026.05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2 к МП"/>
      <sheetName val="Лист1"/>
    </sheetNames>
    <sheetDataSet>
      <sheetData sheetId="0">
        <row r="11">
          <cell r="K11">
            <v>312164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70" zoomScaleNormal="70" zoomScalePageLayoutView="0" workbookViewId="0" topLeftCell="A19">
      <selection activeCell="P25" sqref="P25"/>
    </sheetView>
  </sheetViews>
  <sheetFormatPr defaultColWidth="9.25390625" defaultRowHeight="12.75"/>
  <cols>
    <col min="1" max="1" width="18.625" style="1" customWidth="1"/>
    <col min="2" max="2" width="22.25390625" style="1" customWidth="1"/>
    <col min="3" max="3" width="25.25390625" style="1" customWidth="1"/>
    <col min="4" max="7" width="9.25390625" style="1" customWidth="1"/>
    <col min="8" max="8" width="15.125" style="1" customWidth="1"/>
    <col min="9" max="10" width="15.375" style="1" customWidth="1"/>
    <col min="11" max="11" width="15.375" style="29" customWidth="1"/>
    <col min="12" max="18" width="15.375" style="1" customWidth="1"/>
    <col min="19" max="19" width="17.00390625" style="1" customWidth="1"/>
    <col min="20" max="16384" width="9.25390625" style="1" customWidth="1"/>
  </cols>
  <sheetData>
    <row r="1" spans="10:19" ht="58.5" customHeight="1">
      <c r="J1" s="30"/>
      <c r="K1" s="32"/>
      <c r="L1" s="31"/>
      <c r="M1" s="53" t="s">
        <v>29</v>
      </c>
      <c r="N1" s="53"/>
      <c r="O1" s="53"/>
      <c r="P1" s="53"/>
      <c r="Q1" s="53"/>
      <c r="R1" s="53"/>
      <c r="S1" s="53"/>
    </row>
    <row r="2" spans="1:19" ht="30" customHeight="1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8.75" customHeight="1">
      <c r="A3" s="52" t="s">
        <v>13</v>
      </c>
      <c r="B3" s="52" t="s">
        <v>0</v>
      </c>
      <c r="C3" s="52" t="s">
        <v>15</v>
      </c>
      <c r="D3" s="52" t="s">
        <v>1</v>
      </c>
      <c r="E3" s="52"/>
      <c r="F3" s="52"/>
      <c r="G3" s="52"/>
      <c r="H3" s="42" t="s">
        <v>5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1:19" ht="49.5" customHeight="1">
      <c r="A4" s="52"/>
      <c r="B4" s="52"/>
      <c r="C4" s="52"/>
      <c r="D4" s="2" t="s">
        <v>16</v>
      </c>
      <c r="E4" s="2" t="s">
        <v>2</v>
      </c>
      <c r="F4" s="2" t="s">
        <v>3</v>
      </c>
      <c r="G4" s="2" t="s">
        <v>4</v>
      </c>
      <c r="H4" s="2">
        <v>2014</v>
      </c>
      <c r="I4" s="2">
        <v>2015</v>
      </c>
      <c r="J4" s="2">
        <v>2016</v>
      </c>
      <c r="K4" s="26">
        <v>2017</v>
      </c>
      <c r="L4" s="2">
        <v>2018</v>
      </c>
      <c r="M4" s="26">
        <v>2019</v>
      </c>
      <c r="N4" s="26">
        <v>2020</v>
      </c>
      <c r="O4" s="26">
        <v>2021</v>
      </c>
      <c r="P4" s="26">
        <v>2022</v>
      </c>
      <c r="Q4" s="26">
        <v>2023</v>
      </c>
      <c r="R4" s="26">
        <v>2024</v>
      </c>
      <c r="S4" s="2" t="s">
        <v>6</v>
      </c>
    </row>
    <row r="5" spans="1:19" ht="48" customHeight="1">
      <c r="A5" s="49" t="s">
        <v>14</v>
      </c>
      <c r="B5" s="46" t="s">
        <v>30</v>
      </c>
      <c r="C5" s="9" t="s">
        <v>7</v>
      </c>
      <c r="D5" s="7" t="s">
        <v>24</v>
      </c>
      <c r="E5" s="7" t="s">
        <v>24</v>
      </c>
      <c r="F5" s="7" t="s">
        <v>24</v>
      </c>
      <c r="G5" s="7" t="s">
        <v>24</v>
      </c>
      <c r="H5" s="17">
        <f aca="true" t="shared" si="0" ref="H5:O5">H7+H8+H9+H10</f>
        <v>447829.6</v>
      </c>
      <c r="I5" s="17">
        <f t="shared" si="0"/>
        <v>473625.6</v>
      </c>
      <c r="J5" s="19">
        <f t="shared" si="0"/>
        <v>511729.7</v>
      </c>
      <c r="K5" s="19">
        <f t="shared" si="0"/>
        <v>523228</v>
      </c>
      <c r="L5" s="19">
        <f t="shared" si="0"/>
        <v>549349</v>
      </c>
      <c r="M5" s="17">
        <f t="shared" si="0"/>
        <v>614389.6</v>
      </c>
      <c r="N5" s="17">
        <f t="shared" si="0"/>
        <v>635052.3</v>
      </c>
      <c r="O5" s="17">
        <f t="shared" si="0"/>
        <v>730302.4</v>
      </c>
      <c r="P5" s="17">
        <f>P7+P8+P9+P10</f>
        <v>743811.2</v>
      </c>
      <c r="Q5" s="17">
        <f>Q7+Q8+Q9+Q10</f>
        <v>731215.2</v>
      </c>
      <c r="R5" s="17">
        <f>R7+R8+R9+R10</f>
        <v>701272</v>
      </c>
      <c r="S5" s="17">
        <f>SUM(H5:R5)</f>
        <v>6661804.6</v>
      </c>
    </row>
    <row r="6" spans="1:19" ht="15.75">
      <c r="A6" s="50"/>
      <c r="B6" s="47"/>
      <c r="C6" s="9" t="s">
        <v>17</v>
      </c>
      <c r="D6" s="8"/>
      <c r="E6" s="8"/>
      <c r="F6" s="8"/>
      <c r="G6" s="8"/>
      <c r="H6" s="8"/>
      <c r="I6" s="18"/>
      <c r="J6" s="18"/>
      <c r="K6" s="27"/>
      <c r="L6" s="27"/>
      <c r="M6" s="18"/>
      <c r="N6" s="18"/>
      <c r="O6" s="18"/>
      <c r="P6" s="17">
        <f>O6</f>
        <v>0</v>
      </c>
      <c r="Q6" s="17"/>
      <c r="R6" s="17">
        <f aca="true" t="shared" si="1" ref="R6:R26">Q6</f>
        <v>0</v>
      </c>
      <c r="S6" s="17">
        <f aca="true" t="shared" si="2" ref="S6:S26">SUM(H6:R6)</f>
        <v>0</v>
      </c>
    </row>
    <row r="7" spans="1:20" ht="51.75" customHeight="1">
      <c r="A7" s="50"/>
      <c r="B7" s="47"/>
      <c r="C7" s="9" t="s">
        <v>18</v>
      </c>
      <c r="D7" s="11" t="s">
        <v>26</v>
      </c>
      <c r="E7" s="7" t="s">
        <v>24</v>
      </c>
      <c r="F7" s="7" t="s">
        <v>24</v>
      </c>
      <c r="G7" s="7" t="s">
        <v>24</v>
      </c>
      <c r="H7" s="23">
        <f aca="true" t="shared" si="3" ref="H7:R7">H13+H18+H21+H24</f>
        <v>426153.3</v>
      </c>
      <c r="I7" s="23">
        <f t="shared" si="3"/>
        <v>451251.2</v>
      </c>
      <c r="J7" s="23">
        <f t="shared" si="3"/>
        <v>486929.2</v>
      </c>
      <c r="K7" s="25">
        <f t="shared" si="3"/>
        <v>498675.5</v>
      </c>
      <c r="L7" s="25">
        <f t="shared" si="3"/>
        <v>523112</v>
      </c>
      <c r="M7" s="23">
        <f t="shared" si="3"/>
        <v>587737.9</v>
      </c>
      <c r="N7" s="23">
        <f>N13+N18+N21+N24</f>
        <v>601251.9</v>
      </c>
      <c r="O7" s="23">
        <f t="shared" si="3"/>
        <v>702683.6</v>
      </c>
      <c r="P7" s="23">
        <f>P13+P18+P21+P24</f>
        <v>694351.6</v>
      </c>
      <c r="Q7" s="23">
        <f t="shared" si="3"/>
        <v>687759.2</v>
      </c>
      <c r="R7" s="23">
        <f t="shared" si="3"/>
        <v>663819.5</v>
      </c>
      <c r="S7" s="17">
        <f t="shared" si="2"/>
        <v>6323724.9</v>
      </c>
      <c r="T7" s="15"/>
    </row>
    <row r="8" spans="1:19" ht="49.5" customHeight="1" hidden="1">
      <c r="A8" s="50"/>
      <c r="B8" s="47"/>
      <c r="C8" s="35" t="s">
        <v>23</v>
      </c>
      <c r="D8" s="36" t="s">
        <v>28</v>
      </c>
      <c r="E8" s="7" t="s">
        <v>24</v>
      </c>
      <c r="F8" s="7" t="s">
        <v>24</v>
      </c>
      <c r="G8" s="7" t="s">
        <v>24</v>
      </c>
      <c r="H8" s="23"/>
      <c r="I8" s="23"/>
      <c r="J8" s="23"/>
      <c r="K8" s="25"/>
      <c r="L8" s="25"/>
      <c r="M8" s="23">
        <f>M17</f>
        <v>0</v>
      </c>
      <c r="N8" s="23"/>
      <c r="O8" s="23"/>
      <c r="P8" s="17">
        <f>O8</f>
        <v>0</v>
      </c>
      <c r="Q8" s="17"/>
      <c r="R8" s="17">
        <f t="shared" si="1"/>
        <v>0</v>
      </c>
      <c r="S8" s="17">
        <f t="shared" si="2"/>
        <v>0</v>
      </c>
    </row>
    <row r="9" spans="1:19" ht="39.75" customHeight="1">
      <c r="A9" s="50"/>
      <c r="B9" s="47"/>
      <c r="C9" s="10" t="s">
        <v>20</v>
      </c>
      <c r="D9" s="11" t="s">
        <v>27</v>
      </c>
      <c r="E9" s="7" t="s">
        <v>24</v>
      </c>
      <c r="F9" s="7" t="s">
        <v>24</v>
      </c>
      <c r="G9" s="7" t="s">
        <v>24</v>
      </c>
      <c r="H9" s="23">
        <f aca="true" t="shared" si="4" ref="H9:N9">H26</f>
        <v>14153.1</v>
      </c>
      <c r="I9" s="23">
        <f t="shared" si="4"/>
        <v>14936.4</v>
      </c>
      <c r="J9" s="23">
        <f t="shared" si="4"/>
        <v>15316.7</v>
      </c>
      <c r="K9" s="25">
        <f t="shared" si="4"/>
        <v>15372.5</v>
      </c>
      <c r="L9" s="25">
        <f t="shared" si="4"/>
        <v>15995.1</v>
      </c>
      <c r="M9" s="23">
        <f t="shared" si="4"/>
        <v>16743.8</v>
      </c>
      <c r="N9" s="23">
        <f t="shared" si="4"/>
        <v>18520.7</v>
      </c>
      <c r="O9" s="23">
        <f>O26</f>
        <v>22041.3</v>
      </c>
      <c r="P9" s="23">
        <f>P26</f>
        <v>25445.3</v>
      </c>
      <c r="Q9" s="23">
        <f>Q26</f>
        <v>25445.3</v>
      </c>
      <c r="R9" s="23">
        <f>R26</f>
        <v>25445.3</v>
      </c>
      <c r="S9" s="17">
        <f t="shared" si="2"/>
        <v>209415.5</v>
      </c>
    </row>
    <row r="10" spans="1:19" ht="39.75" customHeight="1">
      <c r="A10" s="51"/>
      <c r="B10" s="48"/>
      <c r="C10" s="10" t="s">
        <v>23</v>
      </c>
      <c r="D10" s="11" t="s">
        <v>28</v>
      </c>
      <c r="E10" s="7" t="s">
        <v>24</v>
      </c>
      <c r="F10" s="7" t="s">
        <v>24</v>
      </c>
      <c r="G10" s="7" t="s">
        <v>24</v>
      </c>
      <c r="H10" s="23">
        <f aca="true" t="shared" si="5" ref="H10:N10">H25</f>
        <v>7523.2</v>
      </c>
      <c r="I10" s="23">
        <f t="shared" si="5"/>
        <v>7438</v>
      </c>
      <c r="J10" s="23">
        <f t="shared" si="5"/>
        <v>9483.8</v>
      </c>
      <c r="K10" s="25">
        <f t="shared" si="5"/>
        <v>9180</v>
      </c>
      <c r="L10" s="25">
        <f t="shared" si="5"/>
        <v>10241.9</v>
      </c>
      <c r="M10" s="23">
        <f t="shared" si="5"/>
        <v>9907.9</v>
      </c>
      <c r="N10" s="23">
        <f t="shared" si="5"/>
        <v>15279.7</v>
      </c>
      <c r="O10" s="23">
        <f>O25</f>
        <v>5577.5</v>
      </c>
      <c r="P10" s="23">
        <f>P25</f>
        <v>24014.3</v>
      </c>
      <c r="Q10" s="23">
        <f>Q25</f>
        <v>18010.7</v>
      </c>
      <c r="R10" s="23">
        <f>R25</f>
        <v>12007.2</v>
      </c>
      <c r="S10" s="17">
        <f t="shared" si="2"/>
        <v>128664.2</v>
      </c>
    </row>
    <row r="11" spans="1:19" ht="46.5" customHeight="1">
      <c r="A11" s="54" t="s">
        <v>8</v>
      </c>
      <c r="B11" s="54" t="s">
        <v>31</v>
      </c>
      <c r="C11" s="10" t="s">
        <v>7</v>
      </c>
      <c r="D11" s="4" t="s">
        <v>24</v>
      </c>
      <c r="E11" s="6" t="s">
        <v>24</v>
      </c>
      <c r="F11" s="4" t="s">
        <v>24</v>
      </c>
      <c r="G11" s="20" t="s">
        <v>24</v>
      </c>
      <c r="H11" s="23">
        <f aca="true" t="shared" si="6" ref="H11:P11">H13+H14</f>
        <v>198091.6</v>
      </c>
      <c r="I11" s="23">
        <f t="shared" si="6"/>
        <v>204824.6</v>
      </c>
      <c r="J11" s="23">
        <f t="shared" si="6"/>
        <v>219030.5</v>
      </c>
      <c r="K11" s="25">
        <f t="shared" si="6"/>
        <v>218633.1</v>
      </c>
      <c r="L11" s="25">
        <f t="shared" si="6"/>
        <v>229336.9</v>
      </c>
      <c r="M11" s="23">
        <f t="shared" si="6"/>
        <v>267495.4</v>
      </c>
      <c r="N11" s="23">
        <f>N13+N14</f>
        <v>275550.4</v>
      </c>
      <c r="O11" s="23">
        <f>O13+O14</f>
        <v>310856.8</v>
      </c>
      <c r="P11" s="23">
        <f t="shared" si="6"/>
        <v>312944.8</v>
      </c>
      <c r="Q11" s="17">
        <f>P11</f>
        <v>312944.8</v>
      </c>
      <c r="R11" s="17">
        <f>Q11</f>
        <v>312944.8</v>
      </c>
      <c r="S11" s="17">
        <f t="shared" si="2"/>
        <v>2862653.7</v>
      </c>
    </row>
    <row r="12" spans="1:19" ht="15.75">
      <c r="A12" s="54"/>
      <c r="B12" s="54"/>
      <c r="C12" s="10" t="s">
        <v>17</v>
      </c>
      <c r="D12" s="5"/>
      <c r="E12" s="12"/>
      <c r="F12" s="5"/>
      <c r="G12" s="21"/>
      <c r="H12" s="21"/>
      <c r="I12" s="23"/>
      <c r="J12" s="23"/>
      <c r="K12" s="25"/>
      <c r="L12" s="25"/>
      <c r="M12" s="23"/>
      <c r="N12" s="23"/>
      <c r="O12" s="23"/>
      <c r="P12" s="17">
        <f>O12</f>
        <v>0</v>
      </c>
      <c r="Q12" s="17"/>
      <c r="R12" s="17">
        <f t="shared" si="1"/>
        <v>0</v>
      </c>
      <c r="S12" s="17">
        <f t="shared" si="2"/>
        <v>0</v>
      </c>
    </row>
    <row r="13" spans="1:19" ht="55.5" customHeight="1">
      <c r="A13" s="54"/>
      <c r="B13" s="54"/>
      <c r="C13" s="9" t="s">
        <v>18</v>
      </c>
      <c r="D13" s="6" t="s">
        <v>26</v>
      </c>
      <c r="E13" s="6" t="s">
        <v>24</v>
      </c>
      <c r="F13" s="4" t="s">
        <v>24</v>
      </c>
      <c r="G13" s="20" t="s">
        <v>24</v>
      </c>
      <c r="H13" s="23">
        <v>198091.6</v>
      </c>
      <c r="I13" s="23">
        <v>204824.6</v>
      </c>
      <c r="J13" s="23">
        <v>219030.5</v>
      </c>
      <c r="K13" s="25">
        <v>218633.1</v>
      </c>
      <c r="L13" s="25">
        <v>229336.9</v>
      </c>
      <c r="M13" s="23">
        <v>267495.4</v>
      </c>
      <c r="N13" s="23">
        <v>275550.4</v>
      </c>
      <c r="O13" s="23">
        <v>310856.8</v>
      </c>
      <c r="P13" s="17">
        <v>312944.8</v>
      </c>
      <c r="Q13" s="17">
        <v>308975.6</v>
      </c>
      <c r="R13" s="17">
        <f t="shared" si="1"/>
        <v>308975.6</v>
      </c>
      <c r="S13" s="17">
        <f t="shared" si="2"/>
        <v>2854715.3</v>
      </c>
    </row>
    <row r="14" spans="1:19" ht="63">
      <c r="A14" s="54"/>
      <c r="B14" s="54"/>
      <c r="C14" s="9" t="s">
        <v>19</v>
      </c>
      <c r="D14" s="6" t="s">
        <v>25</v>
      </c>
      <c r="E14" s="6" t="s">
        <v>24</v>
      </c>
      <c r="F14" s="4" t="s">
        <v>24</v>
      </c>
      <c r="G14" s="20" t="s">
        <v>24</v>
      </c>
      <c r="H14" s="23"/>
      <c r="I14" s="23"/>
      <c r="J14" s="23">
        <v>0</v>
      </c>
      <c r="K14" s="25"/>
      <c r="L14" s="25"/>
      <c r="M14" s="23"/>
      <c r="N14" s="23"/>
      <c r="O14" s="23"/>
      <c r="P14" s="17"/>
      <c r="Q14" s="17"/>
      <c r="R14" s="17">
        <f t="shared" si="1"/>
        <v>0</v>
      </c>
      <c r="S14" s="17">
        <f t="shared" si="2"/>
        <v>0</v>
      </c>
    </row>
    <row r="15" spans="1:19" ht="47.25">
      <c r="A15" s="37" t="s">
        <v>9</v>
      </c>
      <c r="B15" s="39" t="s">
        <v>32</v>
      </c>
      <c r="C15" s="10" t="s">
        <v>7</v>
      </c>
      <c r="D15" s="4" t="s">
        <v>24</v>
      </c>
      <c r="E15" s="6" t="s">
        <v>24</v>
      </c>
      <c r="F15" s="4" t="s">
        <v>24</v>
      </c>
      <c r="G15" s="20" t="s">
        <v>24</v>
      </c>
      <c r="H15" s="23">
        <f aca="true" t="shared" si="7" ref="H15:O15">H18</f>
        <v>214621.9</v>
      </c>
      <c r="I15" s="23">
        <f t="shared" si="7"/>
        <v>231479.1</v>
      </c>
      <c r="J15" s="23">
        <f t="shared" si="7"/>
        <v>252889.6</v>
      </c>
      <c r="K15" s="25">
        <f t="shared" si="7"/>
        <v>262736.6</v>
      </c>
      <c r="L15" s="25">
        <f t="shared" si="7"/>
        <v>275850</v>
      </c>
      <c r="M15" s="23">
        <f>M17+M18</f>
        <v>294091.2</v>
      </c>
      <c r="N15" s="23">
        <f t="shared" si="7"/>
        <v>299894.2</v>
      </c>
      <c r="O15" s="23">
        <f t="shared" si="7"/>
        <v>353644</v>
      </c>
      <c r="P15" s="17">
        <f>P18</f>
        <v>340788.8</v>
      </c>
      <c r="Q15" s="17">
        <f>Q18</f>
        <v>341933.9</v>
      </c>
      <c r="R15" s="17">
        <f>R18</f>
        <v>317994.2</v>
      </c>
      <c r="S15" s="17">
        <f t="shared" si="2"/>
        <v>3185923.5</v>
      </c>
    </row>
    <row r="16" spans="1:19" ht="15.75">
      <c r="A16" s="38"/>
      <c r="B16" s="40"/>
      <c r="C16" s="10" t="s">
        <v>17</v>
      </c>
      <c r="D16" s="5"/>
      <c r="E16" s="12"/>
      <c r="F16" s="5"/>
      <c r="G16" s="21"/>
      <c r="H16" s="23"/>
      <c r="I16" s="23"/>
      <c r="J16" s="23"/>
      <c r="K16" s="25"/>
      <c r="L16" s="25"/>
      <c r="M16" s="23"/>
      <c r="N16" s="23"/>
      <c r="O16" s="23"/>
      <c r="P16" s="17"/>
      <c r="Q16" s="17"/>
      <c r="R16" s="17">
        <f t="shared" si="1"/>
        <v>0</v>
      </c>
      <c r="S16" s="17">
        <f t="shared" si="2"/>
        <v>0</v>
      </c>
    </row>
    <row r="17" spans="1:19" ht="31.5" hidden="1">
      <c r="A17" s="38"/>
      <c r="B17" s="40"/>
      <c r="C17" s="35" t="s">
        <v>23</v>
      </c>
      <c r="D17" s="36" t="s">
        <v>28</v>
      </c>
      <c r="E17" s="7" t="s">
        <v>24</v>
      </c>
      <c r="F17" s="7" t="s">
        <v>24</v>
      </c>
      <c r="G17" s="7" t="s">
        <v>24</v>
      </c>
      <c r="H17" s="23"/>
      <c r="I17" s="23"/>
      <c r="J17" s="23"/>
      <c r="K17" s="25"/>
      <c r="L17" s="25"/>
      <c r="M17" s="23">
        <v>0</v>
      </c>
      <c r="N17" s="23"/>
      <c r="O17" s="23">
        <f>'[1]Прил №2 к МП'!$K$11</f>
        <v>312164</v>
      </c>
      <c r="P17" s="17">
        <f>O17</f>
        <v>312164</v>
      </c>
      <c r="Q17" s="17"/>
      <c r="R17" s="17">
        <f t="shared" si="1"/>
        <v>0</v>
      </c>
      <c r="S17" s="17">
        <f t="shared" si="2"/>
        <v>624328</v>
      </c>
    </row>
    <row r="18" spans="1:19" ht="50.25" customHeight="1">
      <c r="A18" s="38"/>
      <c r="B18" s="41"/>
      <c r="C18" s="9" t="s">
        <v>18</v>
      </c>
      <c r="D18" s="3">
        <v>975</v>
      </c>
      <c r="E18" s="6" t="s">
        <v>24</v>
      </c>
      <c r="F18" s="4" t="s">
        <v>24</v>
      </c>
      <c r="G18" s="20" t="s">
        <v>24</v>
      </c>
      <c r="H18" s="24">
        <v>214621.9</v>
      </c>
      <c r="I18" s="23">
        <v>231479.1</v>
      </c>
      <c r="J18" s="23">
        <v>252889.6</v>
      </c>
      <c r="K18" s="25">
        <v>262736.6</v>
      </c>
      <c r="L18" s="25">
        <v>275850</v>
      </c>
      <c r="M18" s="23">
        <v>294091.2</v>
      </c>
      <c r="N18" s="23">
        <v>299894.2</v>
      </c>
      <c r="O18" s="23">
        <v>353644</v>
      </c>
      <c r="P18" s="17">
        <v>340788.8</v>
      </c>
      <c r="Q18" s="17">
        <v>341933.9</v>
      </c>
      <c r="R18" s="17">
        <v>317994.2</v>
      </c>
      <c r="S18" s="17">
        <f t="shared" si="2"/>
        <v>3185923.5</v>
      </c>
    </row>
    <row r="19" spans="1:19" ht="47.25" customHeight="1">
      <c r="A19" s="37" t="s">
        <v>10</v>
      </c>
      <c r="B19" s="39" t="s">
        <v>21</v>
      </c>
      <c r="C19" s="10" t="s">
        <v>7</v>
      </c>
      <c r="D19" s="6" t="s">
        <v>26</v>
      </c>
      <c r="E19" s="6" t="s">
        <v>24</v>
      </c>
      <c r="F19" s="4" t="s">
        <v>24</v>
      </c>
      <c r="G19" s="20" t="s">
        <v>24</v>
      </c>
      <c r="H19" s="23">
        <f aca="true" t="shared" si="8" ref="H19:N19">H21</f>
        <v>6990.7</v>
      </c>
      <c r="I19" s="23">
        <f t="shared" si="8"/>
        <v>7764.9</v>
      </c>
      <c r="J19" s="23">
        <f t="shared" si="8"/>
        <v>7414.4</v>
      </c>
      <c r="K19" s="25">
        <f t="shared" si="8"/>
        <v>8058.3</v>
      </c>
      <c r="L19" s="25">
        <f t="shared" si="8"/>
        <v>7980.8</v>
      </c>
      <c r="M19" s="23">
        <f t="shared" si="8"/>
        <v>8394.1</v>
      </c>
      <c r="N19" s="23">
        <f t="shared" si="8"/>
        <v>0</v>
      </c>
      <c r="O19" s="23">
        <f>O21</f>
        <v>9059.7</v>
      </c>
      <c r="P19" s="23">
        <f>P21</f>
        <v>9023.5</v>
      </c>
      <c r="Q19" s="23">
        <f>Q21</f>
        <v>9023.5</v>
      </c>
      <c r="R19" s="17">
        <f t="shared" si="1"/>
        <v>9023.5</v>
      </c>
      <c r="S19" s="17">
        <f t="shared" si="2"/>
        <v>82733.4</v>
      </c>
    </row>
    <row r="20" spans="1:19" ht="15.75">
      <c r="A20" s="38"/>
      <c r="B20" s="40"/>
      <c r="C20" s="10" t="s">
        <v>17</v>
      </c>
      <c r="D20" s="5"/>
      <c r="E20" s="12"/>
      <c r="F20" s="5"/>
      <c r="G20" s="21"/>
      <c r="H20" s="23"/>
      <c r="I20" s="23"/>
      <c r="J20" s="23"/>
      <c r="K20" s="25"/>
      <c r="L20" s="25"/>
      <c r="M20" s="23"/>
      <c r="N20" s="23"/>
      <c r="O20" s="23"/>
      <c r="P20" s="17">
        <f>O20</f>
        <v>0</v>
      </c>
      <c r="Q20" s="17"/>
      <c r="R20" s="17">
        <f t="shared" si="1"/>
        <v>0</v>
      </c>
      <c r="S20" s="17">
        <f t="shared" si="2"/>
        <v>0</v>
      </c>
    </row>
    <row r="21" spans="1:19" ht="55.5" customHeight="1">
      <c r="A21" s="38"/>
      <c r="B21" s="41"/>
      <c r="C21" s="9" t="s">
        <v>18</v>
      </c>
      <c r="D21" s="13">
        <v>975</v>
      </c>
      <c r="E21" s="14" t="s">
        <v>24</v>
      </c>
      <c r="F21" s="13" t="s">
        <v>24</v>
      </c>
      <c r="G21" s="22" t="s">
        <v>24</v>
      </c>
      <c r="H21" s="23">
        <v>6990.7</v>
      </c>
      <c r="I21" s="23">
        <v>7764.9</v>
      </c>
      <c r="J21" s="23">
        <v>7414.4</v>
      </c>
      <c r="K21" s="25">
        <v>8058.3</v>
      </c>
      <c r="L21" s="25">
        <v>7980.8</v>
      </c>
      <c r="M21" s="23">
        <v>8394.1</v>
      </c>
      <c r="N21" s="23"/>
      <c r="O21" s="23">
        <v>9059.7</v>
      </c>
      <c r="P21" s="23">
        <v>9023.5</v>
      </c>
      <c r="Q21" s="23">
        <f>P21</f>
        <v>9023.5</v>
      </c>
      <c r="R21" s="17">
        <f t="shared" si="1"/>
        <v>9023.5</v>
      </c>
      <c r="S21" s="17">
        <f t="shared" si="2"/>
        <v>82733.4</v>
      </c>
    </row>
    <row r="22" spans="1:19" ht="47.25" customHeight="1">
      <c r="A22" s="45" t="s">
        <v>11</v>
      </c>
      <c r="B22" s="39" t="s">
        <v>22</v>
      </c>
      <c r="C22" s="10" t="s">
        <v>7</v>
      </c>
      <c r="D22" s="4"/>
      <c r="E22" s="6"/>
      <c r="F22" s="4"/>
      <c r="G22" s="20"/>
      <c r="H22" s="23">
        <f aca="true" t="shared" si="9" ref="H22:M22">H24+H25+H26</f>
        <v>28125.4</v>
      </c>
      <c r="I22" s="23">
        <f t="shared" si="9"/>
        <v>29557</v>
      </c>
      <c r="J22" s="23">
        <f t="shared" si="9"/>
        <v>32395.2</v>
      </c>
      <c r="K22" s="25">
        <f>K24+K25+K26</f>
        <v>33800</v>
      </c>
      <c r="L22" s="25">
        <f>L24+L25+L26</f>
        <v>36181.3</v>
      </c>
      <c r="M22" s="23">
        <f t="shared" si="9"/>
        <v>44408.9</v>
      </c>
      <c r="N22" s="23">
        <f>N24+N25+N26</f>
        <v>59607.7</v>
      </c>
      <c r="O22" s="23">
        <f>O24+O25+O26</f>
        <v>56741.9</v>
      </c>
      <c r="P22" s="17">
        <f>P24+P25+P26</f>
        <v>81054.1</v>
      </c>
      <c r="Q22" s="17">
        <f>Q24+Q25+Q26</f>
        <v>71282.2</v>
      </c>
      <c r="R22" s="17">
        <f t="shared" si="1"/>
        <v>71282.2</v>
      </c>
      <c r="S22" s="17">
        <f t="shared" si="2"/>
        <v>544435.9</v>
      </c>
    </row>
    <row r="23" spans="1:19" ht="15.75">
      <c r="A23" s="45"/>
      <c r="B23" s="40"/>
      <c r="C23" s="10" t="s">
        <v>17</v>
      </c>
      <c r="D23" s="5"/>
      <c r="E23" s="12"/>
      <c r="F23" s="5"/>
      <c r="G23" s="21"/>
      <c r="H23" s="23"/>
      <c r="I23" s="23"/>
      <c r="J23" s="23"/>
      <c r="K23" s="25"/>
      <c r="L23" s="25"/>
      <c r="M23" s="23"/>
      <c r="N23" s="23"/>
      <c r="O23" s="23"/>
      <c r="P23" s="17">
        <f>O23</f>
        <v>0</v>
      </c>
      <c r="Q23" s="17"/>
      <c r="R23" s="17">
        <f t="shared" si="1"/>
        <v>0</v>
      </c>
      <c r="S23" s="17">
        <f t="shared" si="2"/>
        <v>0</v>
      </c>
    </row>
    <row r="24" spans="1:19" ht="48.75" customHeight="1">
      <c r="A24" s="45"/>
      <c r="B24" s="40"/>
      <c r="C24" s="9" t="s">
        <v>18</v>
      </c>
      <c r="D24" s="6" t="s">
        <v>26</v>
      </c>
      <c r="E24" s="6" t="s">
        <v>24</v>
      </c>
      <c r="F24" s="4"/>
      <c r="G24" s="20"/>
      <c r="H24" s="23">
        <v>6449.1</v>
      </c>
      <c r="I24" s="23">
        <v>7182.6</v>
      </c>
      <c r="J24" s="23">
        <v>7594.7</v>
      </c>
      <c r="K24" s="25">
        <v>9247.5</v>
      </c>
      <c r="L24" s="25">
        <v>9944.3</v>
      </c>
      <c r="M24" s="23">
        <f>44408.9-M25-M26</f>
        <v>17757.2</v>
      </c>
      <c r="N24" s="23">
        <v>25807.3</v>
      </c>
      <c r="O24" s="23">
        <f>56741.9-O25-O26</f>
        <v>29123.1</v>
      </c>
      <c r="P24" s="17">
        <f>81054.1-P25-P26</f>
        <v>31594.5</v>
      </c>
      <c r="Q24" s="17">
        <f>71282.2-Q25-Q26</f>
        <v>27826.2</v>
      </c>
      <c r="R24" s="17">
        <f>65278.7-R25-R26</f>
        <v>27826.2</v>
      </c>
      <c r="S24" s="17">
        <f t="shared" si="2"/>
        <v>200352.7</v>
      </c>
    </row>
    <row r="25" spans="1:19" ht="39" customHeight="1">
      <c r="A25" s="45"/>
      <c r="B25" s="40"/>
      <c r="C25" s="10" t="s">
        <v>23</v>
      </c>
      <c r="D25" s="4">
        <v>906</v>
      </c>
      <c r="E25" s="6" t="s">
        <v>24</v>
      </c>
      <c r="F25" s="4"/>
      <c r="G25" s="4"/>
      <c r="H25" s="25">
        <v>7523.2</v>
      </c>
      <c r="I25" s="25">
        <f>3247.3+4190.7</f>
        <v>7438</v>
      </c>
      <c r="J25" s="25">
        <f>9009.9+473.9</f>
        <v>9483.8</v>
      </c>
      <c r="K25" s="25">
        <f>8415+765</f>
        <v>9180</v>
      </c>
      <c r="L25" s="25">
        <v>10241.9</v>
      </c>
      <c r="M25" s="23">
        <v>9907.9</v>
      </c>
      <c r="N25" s="23">
        <v>15279.7</v>
      </c>
      <c r="O25" s="23">
        <v>5577.5</v>
      </c>
      <c r="P25" s="17">
        <v>24014.3</v>
      </c>
      <c r="Q25" s="17">
        <v>18010.7</v>
      </c>
      <c r="R25" s="17">
        <v>12007.2</v>
      </c>
      <c r="S25" s="17">
        <f t="shared" si="2"/>
        <v>128664.2</v>
      </c>
    </row>
    <row r="26" spans="1:19" ht="30" customHeight="1">
      <c r="A26" s="45"/>
      <c r="B26" s="41"/>
      <c r="C26" s="10" t="s">
        <v>20</v>
      </c>
      <c r="D26" s="13">
        <v>976</v>
      </c>
      <c r="E26" s="14" t="s">
        <v>24</v>
      </c>
      <c r="F26" s="5"/>
      <c r="G26" s="5"/>
      <c r="H26" s="23">
        <v>14153.1</v>
      </c>
      <c r="I26" s="23">
        <v>14936.4</v>
      </c>
      <c r="J26" s="25">
        <v>15316.7</v>
      </c>
      <c r="K26" s="25">
        <v>15372.5</v>
      </c>
      <c r="L26" s="25">
        <v>15995.1</v>
      </c>
      <c r="M26" s="23">
        <v>16743.8</v>
      </c>
      <c r="N26" s="23">
        <v>18520.7</v>
      </c>
      <c r="O26" s="23">
        <v>22041.3</v>
      </c>
      <c r="P26" s="17">
        <v>25445.3</v>
      </c>
      <c r="Q26" s="17">
        <f>P26</f>
        <v>25445.3</v>
      </c>
      <c r="R26" s="17">
        <f t="shared" si="1"/>
        <v>25445.3</v>
      </c>
      <c r="S26" s="17">
        <f t="shared" si="2"/>
        <v>209415.5</v>
      </c>
    </row>
    <row r="27" spans="9:18" ht="15.75">
      <c r="I27" s="16"/>
      <c r="J27" s="16"/>
      <c r="K27" s="28"/>
      <c r="L27" s="16"/>
      <c r="M27" s="16"/>
      <c r="N27" s="16"/>
      <c r="O27" s="16"/>
      <c r="P27" s="16"/>
      <c r="Q27" s="16"/>
      <c r="R27" s="16"/>
    </row>
    <row r="28" spans="1:19" ht="18.75" customHeight="1">
      <c r="A28" s="1" t="s">
        <v>33</v>
      </c>
      <c r="S28" s="1" t="s">
        <v>34</v>
      </c>
    </row>
    <row r="29" spans="11:19" ht="15.75">
      <c r="K29" s="33"/>
      <c r="L29" s="33"/>
      <c r="M29" s="33"/>
      <c r="N29" s="33"/>
      <c r="O29" s="33"/>
      <c r="P29" s="33"/>
      <c r="Q29" s="33"/>
      <c r="R29" s="33"/>
      <c r="S29" s="33"/>
    </row>
    <row r="31" ht="15.75">
      <c r="L31" s="34"/>
    </row>
    <row r="32" ht="15.75">
      <c r="L32" s="34"/>
    </row>
    <row r="33" ht="15.75">
      <c r="S33" s="16"/>
    </row>
    <row r="34" spans="12:19" ht="15.75">
      <c r="L34" s="34"/>
      <c r="S34" s="16"/>
    </row>
    <row r="36" ht="15.75">
      <c r="S36" s="16"/>
    </row>
    <row r="37" ht="15.75">
      <c r="S37" s="16"/>
    </row>
  </sheetData>
  <sheetProtection/>
  <mergeCells count="17">
    <mergeCell ref="M1:S1"/>
    <mergeCell ref="D3:G3"/>
    <mergeCell ref="A11:A14"/>
    <mergeCell ref="B11:B14"/>
    <mergeCell ref="A15:A18"/>
    <mergeCell ref="B15:B18"/>
    <mergeCell ref="A2:S2"/>
    <mergeCell ref="A19:A21"/>
    <mergeCell ref="B19:B21"/>
    <mergeCell ref="H3:S3"/>
    <mergeCell ref="A22:A26"/>
    <mergeCell ref="B22:B26"/>
    <mergeCell ref="B5:B10"/>
    <mergeCell ref="A5:A10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Погудина</cp:lastModifiedBy>
  <cp:lastPrinted>2021-10-14T08:48:48Z</cp:lastPrinted>
  <dcterms:created xsi:type="dcterms:W3CDTF">2005-05-23T09:57:53Z</dcterms:created>
  <dcterms:modified xsi:type="dcterms:W3CDTF">2022-02-08T08:53:28Z</dcterms:modified>
  <cp:category/>
  <cp:version/>
  <cp:contentType/>
  <cp:contentStatus/>
</cp:coreProperties>
</file>