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90" windowHeight="9435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МП'!$A$1:$O$33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МП'!$A$1:$O$33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МП'!$A$1:$O$33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МП'!$A$1:$O$33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<sst xmlns="http://schemas.openxmlformats.org/spreadsheetml/2006/main" count="59" uniqueCount="42">
  <si>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</si>
  <si>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</si>
  <si>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</si>
  <si>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</si>
  <si>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</si>
  <si>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</si>
  <si>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</si>
  <si>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</si>
  <si>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</si>
  <si>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</si>
  <si>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</si>
  <si>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</si>
  <si>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</si>
  <si>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</si>
  <si>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</si>
  <si>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</si>
  <si>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</si>
  <si>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</si>
  <si>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</si>
  <si>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</si>
  <si>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</si>
  <si>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</si>
  <si>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</si>
  <si>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</si>
  <si>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</si>
  <si>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</si>
  <si>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</si>
  <si>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</si>
  <si>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</si>
  <si>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</si>
  <si>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</si>
  <si>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2018 год</t>
  </si>
  <si>
    <t>2019 год</t>
  </si>
  <si>
    <t>2014 год</t>
  </si>
  <si>
    <t>2020 год</t>
  </si>
  <si>
    <t>2021 год</t>
  </si>
  <si>
    <t>2022 год</t>
  </si>
  <si>
    <t xml:space="preserve">федеральный бюджет </t>
  </si>
  <si>
    <t>2023 год</t>
  </si>
  <si>
    <t>2024 год</t>
  </si>
  <si>
    <t xml:space="preserve"> 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</si>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</sst>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D138"/>
  <sheetViews>
    <sheetView tabSelected="1" view="pageBreakPreview" zoomScale="80" zoomScaleSheetLayoutView="80" zoomScalePageLayoutView="0" workbookViewId="0" topLeftCell="B1">
      <selection activeCell="L7" sqref="L7"/>
    </sheetView>
  </sheetViews>
  <sheetFormatPr defaultColWidth="9.25390625" defaultRowHeight="12.75"/>
  <cols>
    <col min="1" max="1" width="18.375" style="3" customWidth="1"/>
    <col min="2" max="2" width="24.875" style="3" customWidth="1"/>
    <col min="3" max="3" width="30.125" style="3" customWidth="1"/>
    <col min="4" max="4" width="13.375" style="3" customWidth="1"/>
    <col min="5" max="10" width="16.00390625" style="3" customWidth="1"/>
    <col min="11" max="15" width="16.00390625" style="25" customWidth="1"/>
    <col min="16" max="16384" width="9.25390625" style="3" customWidth="1"/>
  </cols>
  <sheetData>
    <row r="1" spans="12:30" ht="72" customHeight="1">
      <c r="L1" s="28" t="s">
        <v>27</v>
      </c>
      <c r="M1" s="28"/>
      <c r="N1" s="28"/>
      <c r="O1" s="28"/>
      <c r="P1" s="17"/>
      <c r="Q1" s="17"/>
      <c r="R1" s="17"/>
      <c r="S1" s="1"/>
      <c r="T1" s="1"/>
      <c r="V1" s="17"/>
      <c r="W1" s="17"/>
      <c r="X1" s="17"/>
      <c r="Y1" s="29" t="s">
        <v>27</v>
      </c>
      <c r="Z1" s="29"/>
      <c r="AA1" s="29"/>
      <c r="AB1" s="29"/>
      <c r="AC1" s="29"/>
      <c r="AD1" s="29"/>
    </row>
    <row r="2" spans="1:15" ht="55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.75" customHeight="1">
      <c r="A3" s="34" t="s">
        <v>4</v>
      </c>
      <c r="B3" s="35" t="s">
        <v>17</v>
      </c>
      <c r="C3" s="32" t="s">
        <v>12</v>
      </c>
      <c r="D3" s="27" t="s">
        <v>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6" customHeight="1">
      <c r="A4" s="34"/>
      <c r="B4" s="35"/>
      <c r="C4" s="33"/>
      <c r="D4" s="16" t="s">
        <v>33</v>
      </c>
      <c r="E4" s="7" t="s">
        <v>2</v>
      </c>
      <c r="F4" s="7" t="s">
        <v>3</v>
      </c>
      <c r="G4" s="18" t="s">
        <v>26</v>
      </c>
      <c r="H4" s="7" t="s">
        <v>31</v>
      </c>
      <c r="I4" s="23" t="s">
        <v>32</v>
      </c>
      <c r="J4" s="23" t="s">
        <v>34</v>
      </c>
      <c r="K4" s="24" t="s">
        <v>35</v>
      </c>
      <c r="L4" s="24" t="s">
        <v>36</v>
      </c>
      <c r="M4" s="24" t="s">
        <v>38</v>
      </c>
      <c r="N4" s="26" t="s">
        <v>39</v>
      </c>
      <c r="O4" s="24" t="s">
        <v>6</v>
      </c>
    </row>
    <row r="5" spans="1:15" ht="15.75" customHeight="1">
      <c r="A5" s="36" t="s">
        <v>13</v>
      </c>
      <c r="B5" s="39" t="s">
        <v>28</v>
      </c>
      <c r="C5" s="8" t="s">
        <v>0</v>
      </c>
      <c r="D5" s="6">
        <f aca="true" t="shared" si="0" ref="D5:I5">D8+D9+D10</f>
        <v>447829.6</v>
      </c>
      <c r="E5" s="6">
        <f t="shared" si="0"/>
        <v>473625.6</v>
      </c>
      <c r="F5" s="6">
        <f t="shared" si="0"/>
        <v>511729.7</v>
      </c>
      <c r="G5" s="19">
        <f t="shared" si="0"/>
        <v>523228</v>
      </c>
      <c r="H5" s="19">
        <f>H8+H9+H10</f>
        <v>549349</v>
      </c>
      <c r="I5" s="6">
        <f t="shared" si="0"/>
        <v>614389.6</v>
      </c>
      <c r="J5" s="6">
        <f aca="true" t="shared" si="1" ref="J5:O5">J8+J9+J10+J7</f>
        <v>635052.3</v>
      </c>
      <c r="K5" s="6">
        <f t="shared" si="1"/>
        <v>730302.4</v>
      </c>
      <c r="L5" s="6">
        <f t="shared" si="1"/>
        <v>743811.2</v>
      </c>
      <c r="M5" s="6">
        <f t="shared" si="1"/>
        <v>731215.2</v>
      </c>
      <c r="N5" s="6">
        <f t="shared" si="1"/>
        <v>701272</v>
      </c>
      <c r="O5" s="6">
        <f t="shared" si="1"/>
        <v>6661804.6</v>
      </c>
    </row>
    <row r="6" spans="1:15" ht="15.75">
      <c r="A6" s="37"/>
      <c r="B6" s="40"/>
      <c r="C6" s="9" t="s">
        <v>1</v>
      </c>
      <c r="D6" s="20"/>
      <c r="E6" s="10"/>
      <c r="F6" s="10"/>
      <c r="G6" s="21"/>
      <c r="H6" s="21"/>
      <c r="I6" s="10"/>
      <c r="J6" s="10"/>
      <c r="K6" s="10"/>
      <c r="L6" s="6"/>
      <c r="M6" s="6"/>
      <c r="N6" s="6">
        <f aca="true" t="shared" si="2" ref="N6:N32">M6</f>
        <v>0</v>
      </c>
      <c r="O6" s="6"/>
    </row>
    <row r="7" spans="1:15" ht="15.75">
      <c r="A7" s="37"/>
      <c r="B7" s="40"/>
      <c r="C7" s="11" t="s">
        <v>37</v>
      </c>
      <c r="D7" s="20"/>
      <c r="E7" s="10"/>
      <c r="F7" s="10"/>
      <c r="G7" s="21"/>
      <c r="H7" s="21"/>
      <c r="I7" s="10"/>
      <c r="J7" s="10">
        <f>J18</f>
        <v>12598.6</v>
      </c>
      <c r="K7" s="10">
        <f>K18+K29</f>
        <v>26440.1</v>
      </c>
      <c r="L7" s="10">
        <f>L18+L29</f>
        <v>37371</v>
      </c>
      <c r="M7" s="10">
        <f>M18+M29</f>
        <v>38051.6</v>
      </c>
      <c r="N7" s="10">
        <f>N18+N29</f>
        <v>20642.1</v>
      </c>
      <c r="O7" s="10">
        <f>O18+O29</f>
        <v>135103.4</v>
      </c>
    </row>
    <row r="8" spans="1:15" ht="15.75" customHeight="1">
      <c r="A8" s="37"/>
      <c r="B8" s="40"/>
      <c r="C8" s="11" t="s">
        <v>18</v>
      </c>
      <c r="D8" s="6">
        <f aca="true" t="shared" si="3" ref="D8:N8">D13+D19+D24+D30</f>
        <v>215148.1</v>
      </c>
      <c r="E8" s="6">
        <f t="shared" si="3"/>
        <v>208367.5</v>
      </c>
      <c r="F8" s="6">
        <f t="shared" si="3"/>
        <v>280623.8</v>
      </c>
      <c r="G8" s="19">
        <f t="shared" si="3"/>
        <v>301525.8</v>
      </c>
      <c r="H8" s="19">
        <f t="shared" si="3"/>
        <v>326259.8</v>
      </c>
      <c r="I8" s="6">
        <f t="shared" si="3"/>
        <v>354583.9</v>
      </c>
      <c r="J8" s="6">
        <f t="shared" si="3"/>
        <v>389409.1</v>
      </c>
      <c r="K8" s="6">
        <f t="shared" si="3"/>
        <v>409788</v>
      </c>
      <c r="L8" s="6">
        <f t="shared" si="3"/>
        <v>410544.7</v>
      </c>
      <c r="M8" s="6">
        <f t="shared" si="3"/>
        <v>410939.8</v>
      </c>
      <c r="N8" s="6">
        <f t="shared" si="3"/>
        <v>398453.6</v>
      </c>
      <c r="O8" s="6">
        <f>SUM(D8:N8)</f>
        <v>3705644.1</v>
      </c>
    </row>
    <row r="9" spans="1:15" ht="15.75">
      <c r="A9" s="37"/>
      <c r="B9" s="40"/>
      <c r="C9" s="11" t="s">
        <v>19</v>
      </c>
      <c r="D9" s="6">
        <f aca="true" t="shared" si="4" ref="D9:N9">D14+D20+D25+D31</f>
        <v>217161.6</v>
      </c>
      <c r="E9" s="6">
        <f t="shared" si="4"/>
        <v>249957.8</v>
      </c>
      <c r="F9" s="6">
        <f t="shared" si="4"/>
        <v>211534.1</v>
      </c>
      <c r="G9" s="19">
        <f t="shared" si="4"/>
        <v>199302.5</v>
      </c>
      <c r="H9" s="19">
        <f t="shared" si="4"/>
        <v>198036.1</v>
      </c>
      <c r="I9" s="6">
        <f t="shared" si="4"/>
        <v>232969</v>
      </c>
      <c r="J9" s="6">
        <f t="shared" si="4"/>
        <v>211201.8</v>
      </c>
      <c r="K9" s="6">
        <f t="shared" si="4"/>
        <v>271205.7</v>
      </c>
      <c r="L9" s="6">
        <f t="shared" si="4"/>
        <v>272977.3</v>
      </c>
      <c r="M9" s="6">
        <f t="shared" si="4"/>
        <v>260184.6</v>
      </c>
      <c r="N9" s="6">
        <f t="shared" si="4"/>
        <v>260137.1</v>
      </c>
      <c r="O9" s="6">
        <f>SUM(D9:N9)</f>
        <v>2584667.6</v>
      </c>
    </row>
    <row r="10" spans="1:15" ht="15" customHeight="1">
      <c r="A10" s="38"/>
      <c r="B10" s="41"/>
      <c r="C10" s="11" t="s">
        <v>11</v>
      </c>
      <c r="D10" s="6">
        <f aca="true" t="shared" si="5" ref="D10:J10">D15+D21+D26+D32</f>
        <v>15519.9</v>
      </c>
      <c r="E10" s="6">
        <f t="shared" si="5"/>
        <v>15300.3</v>
      </c>
      <c r="F10" s="6">
        <f t="shared" si="5"/>
        <v>19571.8</v>
      </c>
      <c r="G10" s="19">
        <f t="shared" si="5"/>
        <v>22399.7</v>
      </c>
      <c r="H10" s="19">
        <f t="shared" si="5"/>
        <v>25053.1</v>
      </c>
      <c r="I10" s="6">
        <f t="shared" si="5"/>
        <v>26836.7</v>
      </c>
      <c r="J10" s="6">
        <f t="shared" si="5"/>
        <v>21842.8</v>
      </c>
      <c r="K10" s="6">
        <f>K15+K21+K26+K32</f>
        <v>22868.6</v>
      </c>
      <c r="L10" s="6">
        <f>L15+L21+L26+L32</f>
        <v>22918.2</v>
      </c>
      <c r="M10" s="6">
        <f>M15+M21+M26+M32</f>
        <v>22039.2</v>
      </c>
      <c r="N10" s="6">
        <f>N15+N21+N26+N32</f>
        <v>22039.2</v>
      </c>
      <c r="O10" s="6">
        <f>SUM(D10:N10)</f>
        <v>236389.5</v>
      </c>
    </row>
    <row r="11" spans="1:15" ht="15.75" customHeight="1">
      <c r="A11" s="36" t="s">
        <v>9</v>
      </c>
      <c r="B11" s="39" t="s">
        <v>29</v>
      </c>
      <c r="C11" s="8" t="s">
        <v>0</v>
      </c>
      <c r="D11" s="6">
        <f aca="true" t="shared" si="6" ref="D11:J11">D13+D14+D15</f>
        <v>198091.6</v>
      </c>
      <c r="E11" s="6">
        <f t="shared" si="6"/>
        <v>204824.6</v>
      </c>
      <c r="F11" s="6">
        <f t="shared" si="6"/>
        <v>219030.5</v>
      </c>
      <c r="G11" s="19">
        <f t="shared" si="6"/>
        <v>218633.1</v>
      </c>
      <c r="H11" s="19">
        <f t="shared" si="6"/>
        <v>229336.9</v>
      </c>
      <c r="I11" s="6">
        <f t="shared" si="6"/>
        <v>267495.4</v>
      </c>
      <c r="J11" s="6">
        <f t="shared" si="6"/>
        <v>275550.4</v>
      </c>
      <c r="K11" s="6">
        <f>K13+K14+K15</f>
        <v>310856.8</v>
      </c>
      <c r="L11" s="6">
        <f>L13+L14+L15</f>
        <v>312944.8</v>
      </c>
      <c r="M11" s="6">
        <f>M13+M14+M15</f>
        <v>308975.6</v>
      </c>
      <c r="N11" s="6">
        <f t="shared" si="2"/>
        <v>308975.6</v>
      </c>
      <c r="O11" s="6">
        <f>O13+O14+O15</f>
        <v>2854715.3</v>
      </c>
    </row>
    <row r="12" spans="1:15" ht="15.75">
      <c r="A12" s="37"/>
      <c r="B12" s="40"/>
      <c r="C12" s="9" t="s">
        <v>1</v>
      </c>
      <c r="D12" s="20"/>
      <c r="E12" s="6"/>
      <c r="F12" s="10"/>
      <c r="G12" s="21"/>
      <c r="H12" s="21"/>
      <c r="I12" s="10"/>
      <c r="J12" s="10"/>
      <c r="K12" s="10"/>
      <c r="L12" s="6">
        <f>K12</f>
        <v>0</v>
      </c>
      <c r="M12" s="6"/>
      <c r="N12" s="6">
        <f t="shared" si="2"/>
        <v>0</v>
      </c>
      <c r="O12" s="6">
        <f>SUM(D12:M12)</f>
        <v>0</v>
      </c>
    </row>
    <row r="13" spans="1:15" ht="15.75">
      <c r="A13" s="37"/>
      <c r="B13" s="40"/>
      <c r="C13" s="12" t="s">
        <v>20</v>
      </c>
      <c r="D13" s="22">
        <v>92552.9</v>
      </c>
      <c r="E13" s="6">
        <v>81485.8</v>
      </c>
      <c r="F13" s="10">
        <v>116158.7</v>
      </c>
      <c r="G13" s="21">
        <v>122752.3</v>
      </c>
      <c r="H13" s="21">
        <v>129296.8</v>
      </c>
      <c r="I13" s="10">
        <v>147632</v>
      </c>
      <c r="J13" s="10">
        <v>168234.1</v>
      </c>
      <c r="K13" s="10">
        <v>174939.2</v>
      </c>
      <c r="L13" s="10">
        <v>177478.7</v>
      </c>
      <c r="M13" s="10">
        <f>L13</f>
        <v>177478.7</v>
      </c>
      <c r="N13" s="6">
        <f t="shared" si="2"/>
        <v>177478.7</v>
      </c>
      <c r="O13" s="6">
        <f>SUM(D13:N13)</f>
        <v>1565487.9</v>
      </c>
    </row>
    <row r="14" spans="1:15" ht="15.75">
      <c r="A14" s="37"/>
      <c r="B14" s="40"/>
      <c r="C14" s="12" t="s">
        <v>21</v>
      </c>
      <c r="D14" s="22">
        <v>92376.4</v>
      </c>
      <c r="E14" s="6">
        <v>110895</v>
      </c>
      <c r="F14" s="6">
        <v>86284.2</v>
      </c>
      <c r="G14" s="19">
        <v>76465.3</v>
      </c>
      <c r="H14" s="19">
        <v>78788.7</v>
      </c>
      <c r="I14" s="6">
        <v>99489.9</v>
      </c>
      <c r="J14" s="6">
        <v>92286.7</v>
      </c>
      <c r="K14" s="6">
        <v>115743.3</v>
      </c>
      <c r="L14" s="6">
        <v>114980.8</v>
      </c>
      <c r="M14" s="10">
        <v>111400.4</v>
      </c>
      <c r="N14" s="6">
        <f t="shared" si="2"/>
        <v>111400.4</v>
      </c>
      <c r="O14" s="6">
        <f aca="true" t="shared" si="7" ref="O14:O32">SUM(D14:N14)</f>
        <v>1090111.1</v>
      </c>
    </row>
    <row r="15" spans="1:15" ht="31.5">
      <c r="A15" s="38"/>
      <c r="B15" s="41"/>
      <c r="C15" s="12" t="s">
        <v>22</v>
      </c>
      <c r="D15" s="22">
        <v>13162.3</v>
      </c>
      <c r="E15" s="6">
        <v>12443.8</v>
      </c>
      <c r="F15" s="10">
        <v>16587.6</v>
      </c>
      <c r="G15" s="21">
        <v>19415.5</v>
      </c>
      <c r="H15" s="21">
        <v>21251.4</v>
      </c>
      <c r="I15" s="10">
        <v>20373.5</v>
      </c>
      <c r="J15" s="10">
        <v>15029.6</v>
      </c>
      <c r="K15" s="10">
        <v>20174.3</v>
      </c>
      <c r="L15" s="10">
        <v>20485.3</v>
      </c>
      <c r="M15" s="10">
        <v>20096.5</v>
      </c>
      <c r="N15" s="6">
        <f t="shared" si="2"/>
        <v>20096.5</v>
      </c>
      <c r="O15" s="6">
        <f t="shared" si="7"/>
        <v>199116.3</v>
      </c>
    </row>
    <row r="16" spans="1:15" ht="15.75" customHeight="1">
      <c r="A16" s="36" t="s">
        <v>10</v>
      </c>
      <c r="B16" s="39" t="s">
        <v>30</v>
      </c>
      <c r="C16" s="8" t="s">
        <v>0</v>
      </c>
      <c r="D16" s="6">
        <f aca="true" t="shared" si="8" ref="D16:I16">D19+D20+D21</f>
        <v>214621.9</v>
      </c>
      <c r="E16" s="6">
        <f t="shared" si="8"/>
        <v>231479.1</v>
      </c>
      <c r="F16" s="6">
        <f t="shared" si="8"/>
        <v>252889.6</v>
      </c>
      <c r="G16" s="19">
        <f t="shared" si="8"/>
        <v>262736.6</v>
      </c>
      <c r="H16" s="19">
        <f t="shared" si="8"/>
        <v>275850</v>
      </c>
      <c r="I16" s="6">
        <f t="shared" si="8"/>
        <v>294091.2</v>
      </c>
      <c r="J16" s="6">
        <f>J19+J20+J21+J18</f>
        <v>299894.2</v>
      </c>
      <c r="K16" s="6">
        <f>K19+K20+K21+K18</f>
        <v>353644</v>
      </c>
      <c r="L16" s="6">
        <f>L19+L20+L21+L18</f>
        <v>340788.8</v>
      </c>
      <c r="M16" s="6">
        <f>M19+M20+M21+M18</f>
        <v>341933.9</v>
      </c>
      <c r="N16" s="6">
        <f>N18+N19+N20+N21</f>
        <v>317994.2</v>
      </c>
      <c r="O16" s="6">
        <f t="shared" si="7"/>
        <v>3185923.5</v>
      </c>
    </row>
    <row r="17" spans="1:15" ht="15.75">
      <c r="A17" s="37"/>
      <c r="B17" s="40"/>
      <c r="C17" s="9" t="s">
        <v>1</v>
      </c>
      <c r="D17" s="20"/>
      <c r="E17" s="10"/>
      <c r="F17" s="10"/>
      <c r="G17" s="21"/>
      <c r="H17" s="21"/>
      <c r="I17" s="10"/>
      <c r="J17" s="10"/>
      <c r="K17" s="10"/>
      <c r="L17" s="6">
        <f>K17</f>
        <v>0</v>
      </c>
      <c r="M17" s="6"/>
      <c r="N17" s="6">
        <f t="shared" si="2"/>
        <v>0</v>
      </c>
      <c r="O17" s="6">
        <f t="shared" si="7"/>
        <v>0</v>
      </c>
    </row>
    <row r="18" spans="1:15" ht="15.75">
      <c r="A18" s="37"/>
      <c r="B18" s="40"/>
      <c r="C18" s="11" t="s">
        <v>37</v>
      </c>
      <c r="D18" s="20"/>
      <c r="E18" s="10"/>
      <c r="F18" s="10"/>
      <c r="G18" s="21"/>
      <c r="H18" s="21"/>
      <c r="I18" s="10"/>
      <c r="J18" s="10">
        <f>2668.9+5195+4734.7</f>
        <v>12598.6</v>
      </c>
      <c r="K18" s="10">
        <v>26440.1</v>
      </c>
      <c r="L18" s="6">
        <f>11910.5+16522.4+413</f>
        <v>28845.9</v>
      </c>
      <c r="M18" s="6">
        <f>13004.1+16522.4</f>
        <v>29526.5</v>
      </c>
      <c r="N18" s="6">
        <v>12117</v>
      </c>
      <c r="O18" s="6">
        <f t="shared" si="7"/>
        <v>109528.1</v>
      </c>
    </row>
    <row r="19" spans="1:15" ht="15.75">
      <c r="A19" s="37"/>
      <c r="B19" s="40"/>
      <c r="C19" s="8" t="s">
        <v>23</v>
      </c>
      <c r="D19" s="22">
        <v>109406.9</v>
      </c>
      <c r="E19" s="6">
        <v>113565.8</v>
      </c>
      <c r="F19" s="10">
        <v>149314.1</v>
      </c>
      <c r="G19" s="21">
        <v>163921.2</v>
      </c>
      <c r="H19" s="21">
        <v>178896.1</v>
      </c>
      <c r="I19" s="10">
        <v>189252.9</v>
      </c>
      <c r="J19" s="10">
        <v>201386.3</v>
      </c>
      <c r="K19" s="10">
        <v>220168.3</v>
      </c>
      <c r="L19" s="6">
        <f>208076.9-413</f>
        <v>207663.9</v>
      </c>
      <c r="M19" s="6">
        <v>214062.6</v>
      </c>
      <c r="N19" s="6">
        <v>207579.9</v>
      </c>
      <c r="O19" s="6">
        <f t="shared" si="7"/>
        <v>1955218</v>
      </c>
    </row>
    <row r="20" spans="1:15" ht="15.75">
      <c r="A20" s="37"/>
      <c r="B20" s="40"/>
      <c r="C20" s="8" t="s">
        <v>24</v>
      </c>
      <c r="D20" s="22">
        <v>103390.4</v>
      </c>
      <c r="E20" s="6">
        <v>115762</v>
      </c>
      <c r="F20" s="6">
        <v>101282.7</v>
      </c>
      <c r="G20" s="19">
        <v>96522.6</v>
      </c>
      <c r="H20" s="19">
        <v>93843.6</v>
      </c>
      <c r="I20" s="6">
        <v>99156.3</v>
      </c>
      <c r="J20" s="6">
        <v>79096.1</v>
      </c>
      <c r="K20" s="6">
        <v>104341.3</v>
      </c>
      <c r="L20" s="6">
        <v>101846.1</v>
      </c>
      <c r="M20" s="6">
        <v>96402.1</v>
      </c>
      <c r="N20" s="6">
        <v>96354.6</v>
      </c>
      <c r="O20" s="6">
        <f t="shared" si="7"/>
        <v>1087997.8</v>
      </c>
    </row>
    <row r="21" spans="1:15" ht="15.75">
      <c r="A21" s="38"/>
      <c r="B21" s="41"/>
      <c r="C21" s="8" t="s">
        <v>25</v>
      </c>
      <c r="D21" s="22">
        <v>1824.6</v>
      </c>
      <c r="E21" s="6">
        <v>2151.3</v>
      </c>
      <c r="F21" s="10">
        <v>2292.8</v>
      </c>
      <c r="G21" s="21">
        <v>2292.8</v>
      </c>
      <c r="H21" s="21">
        <v>3110.3</v>
      </c>
      <c r="I21" s="10">
        <v>5682</v>
      </c>
      <c r="J21" s="10">
        <v>6813.2</v>
      </c>
      <c r="K21" s="10">
        <v>2694.3</v>
      </c>
      <c r="L21" s="6">
        <v>2432.9</v>
      </c>
      <c r="M21" s="6">
        <v>1942.7</v>
      </c>
      <c r="N21" s="6">
        <f t="shared" si="2"/>
        <v>1942.7</v>
      </c>
      <c r="O21" s="6">
        <f t="shared" si="7"/>
        <v>33179.6</v>
      </c>
    </row>
    <row r="22" spans="1:15" ht="15.75" customHeight="1">
      <c r="A22" s="36" t="s">
        <v>7</v>
      </c>
      <c r="B22" s="39" t="s">
        <v>14</v>
      </c>
      <c r="C22" s="8" t="s">
        <v>0</v>
      </c>
      <c r="D22" s="6">
        <f aca="true" t="shared" si="9" ref="D22:I22">D24+D25+D26</f>
        <v>6990.7</v>
      </c>
      <c r="E22" s="6">
        <f t="shared" si="9"/>
        <v>7764.9</v>
      </c>
      <c r="F22" s="6">
        <f t="shared" si="9"/>
        <v>7414.4</v>
      </c>
      <c r="G22" s="19">
        <f t="shared" si="9"/>
        <v>8058.3</v>
      </c>
      <c r="H22" s="19">
        <f>H24+H25+H26</f>
        <v>7980.8</v>
      </c>
      <c r="I22" s="6">
        <f t="shared" si="9"/>
        <v>8394.1</v>
      </c>
      <c r="J22" s="6">
        <f>J24+J25+J26</f>
        <v>0</v>
      </c>
      <c r="K22" s="6">
        <f>K24+K25+K26</f>
        <v>9059.7</v>
      </c>
      <c r="L22" s="6">
        <f>L24+L25+L26</f>
        <v>9023.5</v>
      </c>
      <c r="M22" s="6">
        <f>M24+M25+M26</f>
        <v>9023.5</v>
      </c>
      <c r="N22" s="6">
        <f t="shared" si="2"/>
        <v>9023.5</v>
      </c>
      <c r="O22" s="6">
        <f t="shared" si="7"/>
        <v>82733.4</v>
      </c>
    </row>
    <row r="23" spans="1:15" ht="15.75">
      <c r="A23" s="37"/>
      <c r="B23" s="40"/>
      <c r="C23" s="9" t="s">
        <v>1</v>
      </c>
      <c r="D23" s="22"/>
      <c r="E23" s="6"/>
      <c r="F23" s="10"/>
      <c r="G23" s="21"/>
      <c r="H23" s="21"/>
      <c r="I23" s="10"/>
      <c r="J23" s="10"/>
      <c r="K23" s="10"/>
      <c r="L23" s="6">
        <f>K23</f>
        <v>0</v>
      </c>
      <c r="M23" s="6"/>
      <c r="N23" s="6">
        <f t="shared" si="2"/>
        <v>0</v>
      </c>
      <c r="O23" s="6">
        <f t="shared" si="7"/>
        <v>0</v>
      </c>
    </row>
    <row r="24" spans="1:15" ht="15.75">
      <c r="A24" s="37"/>
      <c r="B24" s="40"/>
      <c r="C24" s="11" t="s">
        <v>18</v>
      </c>
      <c r="D24" s="22">
        <v>4599.6</v>
      </c>
      <c r="E24" s="6">
        <v>4788.4</v>
      </c>
      <c r="F24" s="10">
        <v>4560.6</v>
      </c>
      <c r="G24" s="21">
        <v>4565.7</v>
      </c>
      <c r="H24" s="21">
        <v>5116.4</v>
      </c>
      <c r="I24" s="10">
        <v>5258.7</v>
      </c>
      <c r="J24" s="10">
        <v>0</v>
      </c>
      <c r="K24" s="10">
        <v>6598.4</v>
      </c>
      <c r="L24" s="10">
        <v>7391.5</v>
      </c>
      <c r="M24" s="10">
        <f>L24</f>
        <v>7391.5</v>
      </c>
      <c r="N24" s="6">
        <f t="shared" si="2"/>
        <v>7391.5</v>
      </c>
      <c r="O24" s="6">
        <f t="shared" si="7"/>
        <v>57662.3</v>
      </c>
    </row>
    <row r="25" spans="1:15" ht="15.75">
      <c r="A25" s="37"/>
      <c r="B25" s="40"/>
      <c r="C25" s="11" t="s">
        <v>19</v>
      </c>
      <c r="D25" s="22">
        <v>1858.1</v>
      </c>
      <c r="E25" s="6">
        <v>2271.3</v>
      </c>
      <c r="F25" s="6">
        <v>2162.4</v>
      </c>
      <c r="G25" s="19">
        <v>2801.2</v>
      </c>
      <c r="H25" s="19">
        <v>2173</v>
      </c>
      <c r="I25" s="6">
        <v>2354.2</v>
      </c>
      <c r="J25" s="6">
        <v>0</v>
      </c>
      <c r="K25" s="6">
        <v>2461.3</v>
      </c>
      <c r="L25" s="6">
        <v>1632</v>
      </c>
      <c r="M25" s="10">
        <f>L25</f>
        <v>1632</v>
      </c>
      <c r="N25" s="6">
        <f t="shared" si="2"/>
        <v>1632</v>
      </c>
      <c r="O25" s="6">
        <f t="shared" si="7"/>
        <v>20977.5</v>
      </c>
    </row>
    <row r="26" spans="1:15" ht="31.5">
      <c r="A26" s="38"/>
      <c r="B26" s="41"/>
      <c r="C26" s="11" t="s">
        <v>11</v>
      </c>
      <c r="D26" s="22">
        <v>533</v>
      </c>
      <c r="E26" s="6">
        <v>705.2</v>
      </c>
      <c r="F26" s="10">
        <v>691.4</v>
      </c>
      <c r="G26" s="21">
        <v>691.4</v>
      </c>
      <c r="H26" s="21">
        <v>691.4</v>
      </c>
      <c r="I26" s="10">
        <v>781.2</v>
      </c>
      <c r="J26" s="10">
        <v>0</v>
      </c>
      <c r="K26" s="10">
        <v>0</v>
      </c>
      <c r="L26" s="10">
        <v>0</v>
      </c>
      <c r="M26" s="10">
        <f>L26</f>
        <v>0</v>
      </c>
      <c r="N26" s="6">
        <f t="shared" si="2"/>
        <v>0</v>
      </c>
      <c r="O26" s="6">
        <f t="shared" si="7"/>
        <v>4093.6</v>
      </c>
    </row>
    <row r="27" spans="1:15" ht="15.75" customHeight="1">
      <c r="A27" s="36" t="s">
        <v>8</v>
      </c>
      <c r="B27" s="39" t="s">
        <v>15</v>
      </c>
      <c r="C27" s="8" t="s">
        <v>0</v>
      </c>
      <c r="D27" s="6">
        <f aca="true" t="shared" si="10" ref="D27:I27">D30+D31+D32</f>
        <v>28125.4</v>
      </c>
      <c r="E27" s="6">
        <f t="shared" si="10"/>
        <v>29557</v>
      </c>
      <c r="F27" s="6">
        <f t="shared" si="10"/>
        <v>32395.2</v>
      </c>
      <c r="G27" s="19">
        <f t="shared" si="10"/>
        <v>33800</v>
      </c>
      <c r="H27" s="19">
        <f t="shared" si="10"/>
        <v>36181.3</v>
      </c>
      <c r="I27" s="6">
        <f t="shared" si="10"/>
        <v>44408.9</v>
      </c>
      <c r="J27" s="6">
        <f>J30+J31+J32</f>
        <v>59607.7</v>
      </c>
      <c r="K27" s="6">
        <f>K30+K31+K32+K29</f>
        <v>56741.9</v>
      </c>
      <c r="L27" s="6">
        <f>L28+L30+L31+L29</f>
        <v>81054.1</v>
      </c>
      <c r="M27" s="6">
        <f>M28+M30+M31+M29</f>
        <v>71282.2</v>
      </c>
      <c r="N27" s="6">
        <f>N28+N30+N31+N29</f>
        <v>65278.7</v>
      </c>
      <c r="O27" s="6">
        <f t="shared" si="7"/>
        <v>538432.4</v>
      </c>
    </row>
    <row r="28" spans="1:15" ht="15.75">
      <c r="A28" s="37"/>
      <c r="B28" s="40"/>
      <c r="C28" s="9" t="s">
        <v>1</v>
      </c>
      <c r="D28" s="22"/>
      <c r="E28" s="6"/>
      <c r="F28" s="10"/>
      <c r="G28" s="21"/>
      <c r="H28" s="21"/>
      <c r="I28" s="10"/>
      <c r="J28" s="10"/>
      <c r="K28" s="10"/>
      <c r="L28" s="6"/>
      <c r="M28" s="6"/>
      <c r="N28" s="6">
        <f t="shared" si="2"/>
        <v>0</v>
      </c>
      <c r="O28" s="6">
        <f t="shared" si="7"/>
        <v>0</v>
      </c>
    </row>
    <row r="29" spans="1:15" ht="15.75">
      <c r="A29" s="37"/>
      <c r="B29" s="40"/>
      <c r="C29" s="11" t="s">
        <v>37</v>
      </c>
      <c r="D29" s="22"/>
      <c r="E29" s="6"/>
      <c r="F29" s="10"/>
      <c r="G29" s="21"/>
      <c r="H29" s="21"/>
      <c r="I29" s="10"/>
      <c r="J29" s="10"/>
      <c r="K29" s="10">
        <f>3555.7-3473.3-82.4</f>
        <v>0</v>
      </c>
      <c r="L29" s="6">
        <v>8525.1</v>
      </c>
      <c r="M29" s="6">
        <v>8525.1</v>
      </c>
      <c r="N29" s="6">
        <v>8525.1</v>
      </c>
      <c r="O29" s="6">
        <f t="shared" si="7"/>
        <v>25575.3</v>
      </c>
    </row>
    <row r="30" spans="1:15" ht="15.75">
      <c r="A30" s="37"/>
      <c r="B30" s="40"/>
      <c r="C30" s="11" t="s">
        <v>18</v>
      </c>
      <c r="D30" s="22">
        <v>8588.7</v>
      </c>
      <c r="E30" s="6">
        <v>8527.5</v>
      </c>
      <c r="F30" s="10">
        <v>10590.4</v>
      </c>
      <c r="G30" s="21">
        <v>10286.6</v>
      </c>
      <c r="H30" s="21">
        <v>12950.5</v>
      </c>
      <c r="I30" s="10">
        <v>12440.3</v>
      </c>
      <c r="J30" s="10">
        <v>19788.7</v>
      </c>
      <c r="K30" s="10">
        <v>8082.1</v>
      </c>
      <c r="L30" s="6">
        <f>26535.7-8525.1</f>
        <v>18010.6</v>
      </c>
      <c r="M30" s="6">
        <f>20532.1-8525.1</f>
        <v>12007</v>
      </c>
      <c r="N30" s="6">
        <f>14528.6-8525.1</f>
        <v>6003.5</v>
      </c>
      <c r="O30" s="6">
        <f t="shared" si="7"/>
        <v>127275.9</v>
      </c>
    </row>
    <row r="31" spans="1:15" ht="15.75">
      <c r="A31" s="37"/>
      <c r="B31" s="40"/>
      <c r="C31" s="11" t="s">
        <v>19</v>
      </c>
      <c r="D31" s="22">
        <v>19536.7</v>
      </c>
      <c r="E31" s="6">
        <v>21029.5</v>
      </c>
      <c r="F31" s="6">
        <v>21804.8</v>
      </c>
      <c r="G31" s="19">
        <v>23513.4</v>
      </c>
      <c r="H31" s="19">
        <v>23230.8</v>
      </c>
      <c r="I31" s="6">
        <v>31968.6</v>
      </c>
      <c r="J31" s="6">
        <v>39819</v>
      </c>
      <c r="K31" s="6">
        <f>26618.3+22041.3+0.2</f>
        <v>48659.8</v>
      </c>
      <c r="L31" s="6">
        <v>54518.4</v>
      </c>
      <c r="M31" s="6">
        <v>50750.1</v>
      </c>
      <c r="N31" s="6">
        <v>50750.1</v>
      </c>
      <c r="O31" s="6">
        <f t="shared" si="7"/>
        <v>385581.2</v>
      </c>
    </row>
    <row r="32" spans="1:15" ht="15" customHeight="1">
      <c r="A32" s="38"/>
      <c r="B32" s="41"/>
      <c r="C32" s="11" t="s">
        <v>11</v>
      </c>
      <c r="D32" s="22">
        <v>0</v>
      </c>
      <c r="E32" s="6">
        <v>0</v>
      </c>
      <c r="F32" s="10">
        <v>0</v>
      </c>
      <c r="G32" s="21">
        <v>0</v>
      </c>
      <c r="H32" s="21">
        <v>0</v>
      </c>
      <c r="I32" s="10">
        <v>0</v>
      </c>
      <c r="J32" s="10">
        <v>0</v>
      </c>
      <c r="K32" s="10">
        <v>0</v>
      </c>
      <c r="L32" s="6">
        <f>K32</f>
        <v>0</v>
      </c>
      <c r="M32" s="6">
        <f>L32</f>
        <v>0</v>
      </c>
      <c r="N32" s="6">
        <f t="shared" si="2"/>
        <v>0</v>
      </c>
      <c r="O32" s="6">
        <f t="shared" si="7"/>
        <v>0</v>
      </c>
    </row>
    <row r="33" spans="1:16" s="1" customFormat="1" ht="30.75" customHeight="1">
      <c r="A33" s="4" t="s">
        <v>40</v>
      </c>
      <c r="B33" s="4"/>
      <c r="C33" s="13"/>
      <c r="D33" s="13"/>
      <c r="E33" s="14"/>
      <c r="F33" s="15"/>
      <c r="G33" s="31" t="s">
        <v>41</v>
      </c>
      <c r="H33" s="31"/>
      <c r="I33" s="31"/>
      <c r="J33" s="31"/>
      <c r="K33" s="31"/>
      <c r="L33" s="31"/>
      <c r="M33" s="31"/>
      <c r="N33" s="31"/>
      <c r="O33" s="31"/>
      <c r="P33" s="2"/>
    </row>
    <row r="138" ht="105" customHeight="1">
      <c r="R138" s="1"/>
    </row>
  </sheetData>
  <sheetProtection/>
  <mergeCells count="18">
    <mergeCell ref="B27:B32"/>
    <mergeCell ref="A22:A26"/>
    <mergeCell ref="B22:B26"/>
    <mergeCell ref="B5:B10"/>
    <mergeCell ref="A11:A15"/>
    <mergeCell ref="B11:B15"/>
    <mergeCell ref="A16:A21"/>
    <mergeCell ref="B16:B21"/>
    <mergeCell ref="D3:O3"/>
    <mergeCell ref="L1:O1"/>
    <mergeCell ref="Y1:AD1"/>
    <mergeCell ref="A2:O2"/>
    <mergeCell ref="G33:O33"/>
    <mergeCell ref="C3:C4"/>
    <mergeCell ref="A3:A4"/>
    <mergeCell ref="B3:B4"/>
    <mergeCell ref="A5:A10"/>
    <mergeCell ref="A27:A32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1" fitToWidth="1" horizontalDpi="600" verticalDpi="600" orientation="landscape" paperSize="9" scale="56" r:id="rId1"/>
  <headerFooter differentFirst="1">
    <oddHeader>&amp;C&amp;P</oddHead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.75">
      <c r="F9" s="5"/>
    </row>
    <row r="10" ht="18.75">
      <c r="F10" s="5"/>
    </row>
    <row r="11" ht="18.75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Погудина</cp:lastModifiedBy>
  <cp:lastPrinted>2021-09-30T05:07:37Z</cp:lastPrinted>
  <dcterms:created xsi:type="dcterms:W3CDTF">2005-05-23T09:57:53Z</dcterms:created>
  <dcterms:modified xsi:type="dcterms:W3CDTF">2022-02-08T08:50:29Z</dcterms:modified>
  <cp:category/>
  <cp:version/>
  <cp:contentType/>
  <cp:contentStatus/>
</cp:coreProperties>
</file>