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270" windowWidth="13470" windowHeight="1101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2'!$A$4:$Q$69</definedName>
    <definedName name="Z_2715DACA_7FC2_4162_875B_92B3FB82D8B1_.wvu.FilterData" localSheetId="2" hidden="1">'Мероприятия пп 2'!$A$4:$Q$69</definedName>
    <definedName name="Z_29BFB567_1C85_481C_A8AF_8210D8E0792F_.wvu.FilterData" localSheetId="2" hidden="1">'Мероприятия пп 2'!$A$4:$Q$69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2'!$A$4:$Q$69</definedName>
    <definedName name="Z_4767DD30_F6FB_4FF0_A429_8866A8232500_.wvu.PrintArea" localSheetId="2" hidden="1">'Мероприятия пп 2'!$A$1:$N$66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2'!$43:$43,'Мероприятия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2'!$A$4:$Q$69</definedName>
    <definedName name="Z_7C917F30_361A_4C86_9002_2134EAE2E3CF_.wvu.FilterData" localSheetId="2" hidden="1">'Мероприятия пп 2'!$A$4:$Q$69</definedName>
    <definedName name="Z_7C917F30_361A_4C86_9002_2134EAE2E3CF_.wvu.PrintArea" localSheetId="2" hidden="1">'Мероприятия пп 2'!$A$1:$N$66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2'!$A$4:$Q$69</definedName>
    <definedName name="Z_AD6F79BD_847B_4421_A1AA_268A55FACAB4_.wvu.FilterData" localSheetId="2" hidden="1">'Мероприятия пп 2'!$A$4:$Q$69</definedName>
    <definedName name="Z_B45C2115_52AF_4E7B_8578_551FB3CF371E_.wvu.FilterData" localSheetId="2" hidden="1">'Мероприятия пп 2'!$A$4:$Q$69</definedName>
    <definedName name="Z_C75D4C66_EC35_48DB_8FCD_E29923CDB091_.wvu.FilterData" localSheetId="2" hidden="1">'Мероприятия пп 2'!$A$4:$Q$69</definedName>
    <definedName name="Z_CDE1D6F6_68DF_42F8_B01A_FF6465B24CCD_.wvu.FilterData" localSheetId="2" hidden="1">'Мероприятия пп 2'!$A$4:$Q$69</definedName>
    <definedName name="Z_CDE1D6F6_68DF_42F8_B01A_FF6465B24CCD_.wvu.PrintArea" localSheetId="2" hidden="1">'Мероприятия пп 2'!$A$1:$N$66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2'!$A$4:$Q$69</definedName>
    <definedName name="Z_FAC3C627_8E23_41AB_B3FB_95B33614D8DB_.wvu.FilterData" localSheetId="2" hidden="1">'Мероприятия пп 2'!$A$4:$Q$69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2'!$A$1:$N$66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<sst xmlns="http://schemas.openxmlformats.org/spreadsheetml/2006/main" count="488" uniqueCount="234">
  <si>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</si>
  <si>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</si>
  <si>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</si>
  <si>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</si>
  <si>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</si>
  <si>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</si>
  <si>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</si>
  <si>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</si>
  <si>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</si>
  <si>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</si>
  <si>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</si>
  <si>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</si>
  <si>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</si>
  <si>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</si>
  <si>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</si>
  <si>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</si>
  <si>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</si>
  <si>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</si>
  <si>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</si>
  <si>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</si>
  <si>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</si>
  <si>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</si>
  <si>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</si>
  <si>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</si>
  <si>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</si>
  <si>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</si>
  <si>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</si>
  <si>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</si>
  <si>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</si>
  <si>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</si>
  <si>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</si>
  <si>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</si>
  <si>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</si>
  <si>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</si>
  <si>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</si>
  <si>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</si>
  <si>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</si>
  <si>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</si>
  <si>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</si>
  <si>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</si>
  <si>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</si>
  <si>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</si>
  <si>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</si>
  <si>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</si>
  <si>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</si>
  <si>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</si>
  <si>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</si>
  <si>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</si>
  <si>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</si>
  <si>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</si>
  <si>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</si>
  <si>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</si>
  <si>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</si>
  <si>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</si>
  <si>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</si>
  <si>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</si>
  <si>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</si>
  <si>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</si>
  <si>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</si>
  <si>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</si>
  <si>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</si>
  <si>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</si>
  <si>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</si>
  <si>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</si>
  <si>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</si>
  <si>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</si>
  <si>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</si>
  <si>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</si>
  <si>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</si>
  <si>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</si>
  <si>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</si>
  <si>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</si>
  <si>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</si>
  <si>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</si>
  <si>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</si>
  <si>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</si>
  <si>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</si>
  <si>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</si>
  <si>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</si>
  <si>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</si>
  <si>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</si>
  <si>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</si>
  <si>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</si>
  <si>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</si>
  <si>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</si>
  <si>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</si>
  <si>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</si>
  <si>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</si>
  <si>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</si>
  <si>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</si>
  <si>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</si>
  <si>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</si>
  <si>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</si>
  <si>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</si>
  <si>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</si>
  <si>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</si>
  <si>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</si>
  <si>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</si>
  <si>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</si>
  <si>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</si>
  <si>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</si>
  <si>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</si>
  <si>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</si>
  <si>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</si>
  <si>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</si>
  <si>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</si>
  <si>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</si>
  <si>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</si>
  <si>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</si>
  <si>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</si>
  <si>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</si>
  <si>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</si>
  <si>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</si>
  <si>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</si>
  <si>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</si>
  <si>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</si>
  <si>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</si>
  <si>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</si>
  <si>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</si>
  <si>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</si>
  <si>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</si>
  <si>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</si>
  <si>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</si>
  <si>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</si>
  <si>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</si>
  <si>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</si>
  <si>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</si>
  <si>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</si>
  <si>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</si>
  <si>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</si>
  <si>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</si>
  <si>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</si>
  <si>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</si>
  <si>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</si>
  <si>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</si>
  <si>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</si>
  <si>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</si>
  <si>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</si>
  <si>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</si>
  <si>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</si>
  <si>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</si>
  <si>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</si>
  <si>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</si>
  <si>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</si>
  <si>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</si>
  <si>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</si>
  <si>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</si>
  <si>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</si>
  <si>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</si>
  <si>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</si>
  <si>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</si>
  <si>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</si>
  <si>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</si>
  <si>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</si>
  <si>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 xml:space="preserve">Организация безопасного и комфортного подвоза учащихся </t>
  </si>
  <si>
    <t>Обеспечение питанием детей из малообеспеченных семей, обучающихся в муниципальных общеобразовательных учреждениях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</si>
  <si>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</si>
  <si>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РБС</t>
  </si>
  <si>
    <t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</t>
  </si>
  <si>
    <t>ежегодно участвуют в конкурсе не менее 10 педагогов из общеобразовательных учреждений города Дивногорска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</si>
  <si>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</si>
  <si>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</si>
  <si>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 xml:space="preserve">50 учащихся и 15 педагогов награждены премиями 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</si>
  <si>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</si>
  <si>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</si>
  <si>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 xml:space="preserve">Проведение мероприятий интеллектуальной направленности 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</si>
  <si>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</si>
  <si>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</si>
  <si>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</si>
  <si>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>Проведено 6 мероприятий с численностью участников 190 человек. В течение 3 лет организовано участие обучающихся и сопроводительных лиц не менее 570 человек. Ежегодно не менее 40 учащихся общеобразовательных   учреждений подготовлены к всероссийской олимпиаде школьников, не менее 50 школьников образовательных учреждений приняли участие во всероссийских научно-практических конференциях, творческих конкурсах, спортивных соревнованиях, ежегодно не менее 15 школьникам, показавшим высокие результаты участия (край, РФ) в олимпиадах, конференциях, творческих конкурсах, спортивных соревнованиях присуждены премии.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</si>
  <si>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</si>
  <si>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</si>
  <si>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</si>
  <si>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</si>
  <si>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85 учащихся 10-х классов участвовали в проведении учебно-полевых сборов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</si>
  <si>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</si>
  <si>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</si>
  <si>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</si>
  <si>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>120 человек ежегодно будут получать ежемесячное вознаграждение за счет средств краевого бюджета</t>
  </si>
  <si>
    <t>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</si>
  <si>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Организация муниципального профессионального конкурса  "Учитель года"</t>
  </si>
  <si>
    <t xml:space="preserve">Организация и проведение учебно-полевых сборов для учащихся (мальчиков) 10-х классов школ города Дивногорска </t>
  </si>
  <si>
    <t xml:space="preserve">Оборудование военно-спортивной полосы препятствий </t>
  </si>
  <si>
    <t>87 учащихся 7 школ города изучают курс НВП и ОБЖ, 350 учащихся проходят подготовку к проведению спортивных соревнований</t>
  </si>
  <si>
    <t>В учреждениях дополнительного образования  дополнительным образованием охвачено 80% от общего количества детей возраста от 6 до 18 лет</t>
  </si>
  <si>
    <t xml:space="preserve">Проведение мероприятий творческой направленности </t>
  </si>
  <si>
    <t>Обеспечена подготовка и сопровождение 80 учащихся на различные выездные олимпиады и конкурсы</t>
  </si>
  <si>
    <t xml:space="preserve">Проведено 18 мероприятий с численностью участников 855 человек.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</si>
  <si>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</si>
  <si>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 xml:space="preserve">Участие в краевом конкурсе муниципальных программ по работе с одаренными детьми </t>
  </si>
  <si>
    <t>Получение премии в размере 500 тыс.руб за победу в конкурсе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</si>
  <si>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</si>
  <si>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100 % учащихся, проживающих в поселках муниципального образования , охвачены подвозом к общеобразовательным учреждениям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</si>
  <si>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</si>
  <si>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</si>
  <si>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</si>
  <si>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0127566</t>
  </si>
  <si>
    <t>0127564</t>
  </si>
  <si>
    <t>0128062</t>
  </si>
  <si>
    <t>0128061</t>
  </si>
  <si>
    <t>0128071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</si>
  <si>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</si>
  <si>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</si>
  <si>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</si>
  <si>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</si>
  <si>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</si>
  <si>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</si>
  <si>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</si>
  <si>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</si>
  <si>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</si>
  <si>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</si>
  <si>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</si>
  <si>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ежегодно 2900  человек получат услуги общего образования</t>
  </si>
  <si>
    <t>3.3.1</t>
  </si>
  <si>
    <t>3.3.2</t>
  </si>
  <si>
    <t>3.3.3</t>
  </si>
  <si>
    <t>3.3.4</t>
  </si>
  <si>
    <t>3.3.5</t>
  </si>
  <si>
    <t>3.3.6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</si>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</sst>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1" fontId="4" fillId="0" borderId="13" xfId="0" applyNumberFormat="1" applyFont="1" applyFill="1" applyBorder="1" applyAlignment="1">
      <alignment horizontal="center" vertical="center"/>
    </xf>
    <xf numFmtId="0" fontId="50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textRotation="90"/>
    </xf>
    <xf numFmtId="0" fontId="4" fillId="33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textRotation="90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173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50" fillId="34" borderId="10" xfId="0" applyNumberFormat="1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top"/>
    </xf>
    <xf numFmtId="166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173" fontId="4" fillId="34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/>
    </xf>
    <xf numFmtId="49" fontId="4" fillId="34" borderId="13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50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49" fontId="50" fillId="0" borderId="11" xfId="0" applyNumberFormat="1" applyFont="1" applyFill="1" applyBorder="1" applyAlignment="1">
      <alignment horizontal="left" vertical="center"/>
    </xf>
    <xf numFmtId="49" fontId="50" fillId="0" borderId="16" xfId="0" applyNumberFormat="1" applyFont="1" applyFill="1" applyBorder="1" applyAlignment="1">
      <alignment horizontal="left" vertical="center"/>
    </xf>
    <xf numFmtId="49" fontId="50" fillId="0" borderId="13" xfId="0" applyNumberFormat="1" applyFont="1" applyFill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/>
    </xf>
    <xf numFmtId="49" fontId="53" fillId="0" borderId="11" xfId="0" applyNumberFormat="1" applyFont="1" applyFill="1" applyBorder="1" applyAlignment="1">
      <alignment horizontal="left" vertical="center"/>
    </xf>
    <xf numFmtId="49" fontId="53" fillId="0" borderId="16" xfId="0" applyNumberFormat="1" applyFont="1" applyFill="1" applyBorder="1" applyAlignment="1">
      <alignment horizontal="left" vertical="center"/>
    </xf>
    <xf numFmtId="49" fontId="53" fillId="0" borderId="13" xfId="0" applyNumberFormat="1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58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52" customWidth="1"/>
    <col min="13" max="13" width="9.25390625" style="51" customWidth="1"/>
    <col min="14" max="16384" width="9.25390625" style="1" customWidth="1"/>
  </cols>
  <sheetData>
    <row r="1" spans="1:11" ht="51.75" customHeight="1">
      <c r="A1" s="42"/>
      <c r="B1" s="27"/>
      <c r="C1" s="39"/>
      <c r="D1" s="27"/>
      <c r="E1" s="27"/>
      <c r="G1" s="150" t="s">
        <v>67</v>
      </c>
      <c r="H1" s="150"/>
      <c r="I1" s="150"/>
      <c r="J1" s="150"/>
      <c r="K1" s="150"/>
    </row>
    <row r="2" spans="1:11" ht="37.5" customHeight="1">
      <c r="A2" s="161" t="s">
        <v>110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5.5" customHeight="1">
      <c r="A3" s="162" t="s">
        <v>9</v>
      </c>
      <c r="B3" s="146" t="s">
        <v>16</v>
      </c>
      <c r="C3" s="146" t="s">
        <v>5</v>
      </c>
      <c r="D3" s="146" t="s">
        <v>12</v>
      </c>
      <c r="E3" s="146" t="s">
        <v>36</v>
      </c>
      <c r="F3" s="145" t="s">
        <v>20</v>
      </c>
      <c r="G3" s="145" t="s">
        <v>17</v>
      </c>
      <c r="H3" s="145" t="s">
        <v>18</v>
      </c>
      <c r="I3" s="145" t="s">
        <v>21</v>
      </c>
      <c r="J3" s="145" t="s">
        <v>22</v>
      </c>
      <c r="K3" s="145" t="s">
        <v>23</v>
      </c>
    </row>
    <row r="4" spans="1:11" ht="25.5" customHeight="1">
      <c r="A4" s="162"/>
      <c r="B4" s="146"/>
      <c r="C4" s="146"/>
      <c r="D4" s="146"/>
      <c r="E4" s="146"/>
      <c r="F4" s="145"/>
      <c r="G4" s="145"/>
      <c r="H4" s="145"/>
      <c r="I4" s="145"/>
      <c r="J4" s="145"/>
      <c r="K4" s="145"/>
    </row>
    <row r="5" spans="1:11" ht="25.5" customHeight="1">
      <c r="A5" s="162"/>
      <c r="B5" s="146"/>
      <c r="C5" s="146"/>
      <c r="D5" s="146"/>
      <c r="E5" s="146"/>
      <c r="F5" s="145"/>
      <c r="G5" s="145"/>
      <c r="H5" s="145"/>
      <c r="I5" s="145"/>
      <c r="J5" s="145"/>
      <c r="K5" s="145"/>
    </row>
    <row r="6" spans="1:11" ht="48" customHeight="1">
      <c r="A6" s="137" t="s">
        <v>125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35.25" customHeight="1">
      <c r="A7" s="31">
        <v>1</v>
      </c>
      <c r="B7" s="53" t="s">
        <v>116</v>
      </c>
      <c r="C7" s="14" t="s">
        <v>3</v>
      </c>
      <c r="D7" s="28" t="s">
        <v>74</v>
      </c>
      <c r="E7" s="46" t="s">
        <v>1</v>
      </c>
      <c r="F7" s="70"/>
      <c r="G7" s="74">
        <f>(49650+5442+282531+928+1675+13302+20611+2334)/(410700-970)*100</f>
        <v>91.88</v>
      </c>
      <c r="H7" s="74">
        <f>(49650+5442+282531+928+1675+13302+20611+2334)/(410700-970)*100</f>
        <v>91.88</v>
      </c>
      <c r="I7" s="74">
        <v>92</v>
      </c>
      <c r="J7" s="74">
        <v>92.1</v>
      </c>
      <c r="K7" s="74">
        <v>92.2</v>
      </c>
    </row>
    <row r="8" spans="1:11" ht="83.25" customHeight="1">
      <c r="A8" s="31" t="s">
        <v>117</v>
      </c>
      <c r="B8" s="53" t="s">
        <v>58</v>
      </c>
      <c r="C8" s="14" t="s">
        <v>3</v>
      </c>
      <c r="D8" s="28" t="s">
        <v>74</v>
      </c>
      <c r="E8" s="33" t="s">
        <v>2</v>
      </c>
      <c r="F8" s="48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1" t="s">
        <v>37</v>
      </c>
      <c r="B9" s="45" t="s">
        <v>55</v>
      </c>
      <c r="C9" s="28" t="s">
        <v>3</v>
      </c>
      <c r="D9" s="28" t="s">
        <v>74</v>
      </c>
      <c r="E9" s="28" t="s">
        <v>2</v>
      </c>
      <c r="F9" s="28">
        <v>1.96</v>
      </c>
      <c r="G9" s="28">
        <v>1.96</v>
      </c>
      <c r="H9" s="28">
        <v>1.86</v>
      </c>
      <c r="I9" s="28">
        <v>1.82</v>
      </c>
      <c r="J9" s="28">
        <v>1.78</v>
      </c>
      <c r="K9" s="28">
        <v>1.74</v>
      </c>
    </row>
    <row r="10" spans="1:11" ht="57.75" customHeight="1">
      <c r="A10" s="31" t="s">
        <v>118</v>
      </c>
      <c r="B10" s="53" t="s">
        <v>38</v>
      </c>
      <c r="C10" s="14" t="s">
        <v>3</v>
      </c>
      <c r="D10" s="28" t="s">
        <v>74</v>
      </c>
      <c r="E10" s="28" t="s">
        <v>2</v>
      </c>
      <c r="F10" s="36">
        <v>60.5</v>
      </c>
      <c r="G10" s="36">
        <v>65.72</v>
      </c>
      <c r="H10" s="36">
        <v>70.73</v>
      </c>
      <c r="I10" s="36">
        <v>73.76</v>
      </c>
      <c r="J10" s="36">
        <v>76.15</v>
      </c>
      <c r="K10" s="36">
        <v>76.15</v>
      </c>
    </row>
    <row r="11" spans="1:11" ht="73.5" customHeight="1">
      <c r="A11" s="31" t="s">
        <v>119</v>
      </c>
      <c r="B11" s="45" t="s">
        <v>63</v>
      </c>
      <c r="C11" s="28" t="s">
        <v>3</v>
      </c>
      <c r="D11" s="28" t="s">
        <v>74</v>
      </c>
      <c r="E11" s="33" t="s">
        <v>2</v>
      </c>
      <c r="F11" s="28">
        <v>66.5</v>
      </c>
      <c r="G11" s="28">
        <v>60.6</v>
      </c>
      <c r="H11" s="28">
        <v>60.6</v>
      </c>
      <c r="I11" s="28">
        <v>60.65</v>
      </c>
      <c r="J11" s="28">
        <v>60.7</v>
      </c>
      <c r="K11" s="28">
        <v>60.75</v>
      </c>
    </row>
    <row r="12" spans="1:11" ht="43.5" customHeight="1">
      <c r="A12" s="147" t="s">
        <v>126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1" ht="27" customHeight="1">
      <c r="A13" s="156" t="s">
        <v>79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35.25" customHeight="1">
      <c r="A14" s="31" t="s">
        <v>84</v>
      </c>
      <c r="B14" s="45" t="s">
        <v>114</v>
      </c>
      <c r="C14" s="28" t="s">
        <v>13</v>
      </c>
      <c r="D14" s="14">
        <v>0.04</v>
      </c>
      <c r="E14" s="33" t="s">
        <v>2</v>
      </c>
      <c r="F14" s="72"/>
      <c r="G14" s="28">
        <v>15</v>
      </c>
      <c r="H14" s="28">
        <v>20</v>
      </c>
      <c r="I14" s="28">
        <v>21</v>
      </c>
      <c r="J14" s="28">
        <v>22</v>
      </c>
      <c r="K14" s="28">
        <v>23</v>
      </c>
    </row>
    <row r="15" spans="1:11" ht="47.25">
      <c r="A15" s="31" t="s">
        <v>85</v>
      </c>
      <c r="B15" s="45" t="s">
        <v>51</v>
      </c>
      <c r="C15" s="28" t="s">
        <v>13</v>
      </c>
      <c r="D15" s="14">
        <v>0.03</v>
      </c>
      <c r="E15" s="33" t="s">
        <v>2</v>
      </c>
      <c r="F15" s="28">
        <v>0</v>
      </c>
      <c r="G15" s="28">
        <v>0</v>
      </c>
      <c r="H15" s="28">
        <v>0</v>
      </c>
      <c r="I15" s="28">
        <v>0</v>
      </c>
      <c r="J15" s="28">
        <v>2</v>
      </c>
      <c r="K15" s="28">
        <v>4</v>
      </c>
    </row>
    <row r="16" spans="1:12" ht="36" customHeight="1">
      <c r="A16" s="31" t="s">
        <v>86</v>
      </c>
      <c r="B16" s="45" t="s">
        <v>115</v>
      </c>
      <c r="C16" s="28" t="s">
        <v>13</v>
      </c>
      <c r="D16" s="14">
        <v>0.03</v>
      </c>
      <c r="E16" s="33" t="s">
        <v>2</v>
      </c>
      <c r="F16" s="28">
        <v>50</v>
      </c>
      <c r="G16" s="28">
        <v>1</v>
      </c>
      <c r="H16" s="28">
        <v>1</v>
      </c>
      <c r="I16" s="28">
        <v>2</v>
      </c>
      <c r="J16" s="28">
        <v>4</v>
      </c>
      <c r="K16" s="28">
        <v>5</v>
      </c>
      <c r="L16" s="68"/>
    </row>
    <row r="17" spans="1:12" ht="36" customHeight="1">
      <c r="A17" s="147" t="s">
        <v>127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68"/>
    </row>
    <row r="18" spans="1:11" ht="24" customHeight="1">
      <c r="A18" s="137" t="s">
        <v>145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24" customHeight="1">
      <c r="A19" s="137" t="s">
        <v>146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</row>
    <row r="20" spans="1:11" ht="33" customHeight="1">
      <c r="A20" s="62" t="s">
        <v>87</v>
      </c>
      <c r="B20" s="63" t="s">
        <v>47</v>
      </c>
      <c r="C20" s="57" t="s">
        <v>3</v>
      </c>
      <c r="D20" s="14">
        <v>0.04</v>
      </c>
      <c r="E20" s="64" t="s">
        <v>2</v>
      </c>
      <c r="F20" s="60">
        <v>546.3</v>
      </c>
      <c r="G20" s="57">
        <v>538.7</v>
      </c>
      <c r="H20" s="57">
        <v>568.3</v>
      </c>
      <c r="I20" s="57">
        <v>577.6</v>
      </c>
      <c r="J20" s="65">
        <v>581.7</v>
      </c>
      <c r="K20" s="65">
        <v>579</v>
      </c>
    </row>
    <row r="21" spans="1:11" ht="94.5">
      <c r="A21" s="62" t="s">
        <v>88</v>
      </c>
      <c r="B21" s="53" t="s">
        <v>52</v>
      </c>
      <c r="C21" s="14" t="s">
        <v>3</v>
      </c>
      <c r="D21" s="14">
        <v>0.03</v>
      </c>
      <c r="E21" s="33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62" t="s">
        <v>89</v>
      </c>
      <c r="B22" s="53" t="s">
        <v>54</v>
      </c>
      <c r="C22" s="14" t="s">
        <v>3</v>
      </c>
      <c r="D22" s="14">
        <v>0.03</v>
      </c>
      <c r="E22" s="33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62" t="s">
        <v>90</v>
      </c>
      <c r="B23" s="53" t="s">
        <v>53</v>
      </c>
      <c r="C23" s="14" t="s">
        <v>3</v>
      </c>
      <c r="D23" s="14">
        <v>0.03</v>
      </c>
      <c r="E23" s="33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38" t="s">
        <v>147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ht="82.5" customHeight="1">
      <c r="A25" s="31" t="s">
        <v>91</v>
      </c>
      <c r="B25" s="53" t="s">
        <v>42</v>
      </c>
      <c r="C25" s="28" t="s">
        <v>3</v>
      </c>
      <c r="D25" s="14">
        <v>0.03</v>
      </c>
      <c r="E25" s="33" t="s">
        <v>1</v>
      </c>
      <c r="F25" s="11">
        <v>15.6</v>
      </c>
      <c r="G25" s="11">
        <v>12.73</v>
      </c>
      <c r="H25" s="47">
        <v>11.2</v>
      </c>
      <c r="I25" s="47">
        <v>10.5</v>
      </c>
      <c r="J25" s="47">
        <v>9.4</v>
      </c>
      <c r="K25" s="47">
        <v>9.4</v>
      </c>
    </row>
    <row r="26" spans="1:11" ht="73.5" customHeight="1">
      <c r="A26" s="31" t="s">
        <v>92</v>
      </c>
      <c r="B26" s="53" t="s">
        <v>43</v>
      </c>
      <c r="C26" s="28" t="s">
        <v>3</v>
      </c>
      <c r="D26" s="14">
        <v>0.03</v>
      </c>
      <c r="E26" s="46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1" t="s">
        <v>93</v>
      </c>
      <c r="B27" s="53" t="s">
        <v>11</v>
      </c>
      <c r="C27" s="28" t="s">
        <v>3</v>
      </c>
      <c r="D27" s="14">
        <v>0.03</v>
      </c>
      <c r="E27" s="28" t="s">
        <v>2</v>
      </c>
      <c r="F27" s="34">
        <v>90</v>
      </c>
      <c r="G27" s="34">
        <v>90</v>
      </c>
      <c r="H27" s="34">
        <v>90</v>
      </c>
      <c r="I27" s="34">
        <v>95</v>
      </c>
      <c r="J27" s="34">
        <v>95</v>
      </c>
      <c r="K27" s="34">
        <v>98</v>
      </c>
    </row>
    <row r="28" spans="1:13" s="56" customFormat="1" ht="69" customHeight="1">
      <c r="A28" s="31" t="s">
        <v>94</v>
      </c>
      <c r="B28" s="53" t="s">
        <v>41</v>
      </c>
      <c r="C28" s="14" t="s">
        <v>3</v>
      </c>
      <c r="D28" s="14">
        <v>0.04</v>
      </c>
      <c r="E28" s="28" t="s">
        <v>2</v>
      </c>
      <c r="F28" s="36">
        <v>2.34</v>
      </c>
      <c r="G28" s="36">
        <v>2.64</v>
      </c>
      <c r="H28" s="36">
        <v>2.64</v>
      </c>
      <c r="I28" s="36">
        <v>2.64</v>
      </c>
      <c r="J28" s="36">
        <v>2.64</v>
      </c>
      <c r="K28" s="36">
        <v>2.64</v>
      </c>
      <c r="L28" s="54"/>
      <c r="M28" s="55"/>
    </row>
    <row r="29" spans="1:11" ht="63">
      <c r="A29" s="31" t="s">
        <v>95</v>
      </c>
      <c r="B29" s="53" t="s">
        <v>44</v>
      </c>
      <c r="C29" s="28" t="s">
        <v>3</v>
      </c>
      <c r="D29" s="14">
        <v>0.03</v>
      </c>
      <c r="E29" s="46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77">
        <v>17.5</v>
      </c>
    </row>
    <row r="30" spans="1:11" ht="78.75">
      <c r="A30" s="31" t="s">
        <v>96</v>
      </c>
      <c r="B30" s="53" t="s">
        <v>45</v>
      </c>
      <c r="C30" s="32" t="s">
        <v>3</v>
      </c>
      <c r="D30" s="14">
        <v>0.03</v>
      </c>
      <c r="E30" s="28" t="s">
        <v>2</v>
      </c>
      <c r="F30" s="32">
        <v>83</v>
      </c>
      <c r="G30" s="32">
        <v>85</v>
      </c>
      <c r="H30" s="32">
        <v>87</v>
      </c>
      <c r="I30" s="32">
        <v>89</v>
      </c>
      <c r="J30" s="32">
        <v>95</v>
      </c>
      <c r="K30" s="32">
        <v>100</v>
      </c>
    </row>
    <row r="31" spans="1:12" ht="52.5" customHeight="1">
      <c r="A31" s="31" t="s">
        <v>97</v>
      </c>
      <c r="B31" s="53" t="s">
        <v>120</v>
      </c>
      <c r="C31" s="32" t="s">
        <v>3</v>
      </c>
      <c r="D31" s="14">
        <v>0.04</v>
      </c>
      <c r="E31" s="28" t="s">
        <v>2</v>
      </c>
      <c r="F31" s="49">
        <v>35</v>
      </c>
      <c r="G31" s="49">
        <v>37</v>
      </c>
      <c r="H31" s="49">
        <v>41</v>
      </c>
      <c r="I31" s="49">
        <v>45</v>
      </c>
      <c r="J31" s="49">
        <v>48</v>
      </c>
      <c r="K31" s="49">
        <v>48</v>
      </c>
      <c r="L31" s="144" t="s">
        <v>64</v>
      </c>
    </row>
    <row r="32" spans="1:12" ht="94.5">
      <c r="A32" s="31" t="s">
        <v>98</v>
      </c>
      <c r="B32" s="53" t="s">
        <v>59</v>
      </c>
      <c r="C32" s="32" t="s">
        <v>3</v>
      </c>
      <c r="D32" s="14">
        <v>0.04</v>
      </c>
      <c r="E32" s="28" t="s">
        <v>2</v>
      </c>
      <c r="F32" s="49">
        <v>45</v>
      </c>
      <c r="G32" s="49">
        <v>47</v>
      </c>
      <c r="H32" s="49">
        <v>54</v>
      </c>
      <c r="I32" s="49">
        <v>65</v>
      </c>
      <c r="J32" s="49">
        <v>70</v>
      </c>
      <c r="K32" s="49">
        <v>70</v>
      </c>
      <c r="L32" s="144"/>
    </row>
    <row r="33" spans="1:12" ht="63">
      <c r="A33" s="31" t="s">
        <v>99</v>
      </c>
      <c r="B33" s="53" t="s">
        <v>124</v>
      </c>
      <c r="C33" s="32" t="s">
        <v>3</v>
      </c>
      <c r="D33" s="14">
        <v>0.03</v>
      </c>
      <c r="E33" s="28" t="s">
        <v>2</v>
      </c>
      <c r="F33" s="49">
        <v>1</v>
      </c>
      <c r="G33" s="49">
        <v>3</v>
      </c>
      <c r="H33" s="49">
        <v>5</v>
      </c>
      <c r="I33" s="49">
        <v>7</v>
      </c>
      <c r="J33" s="49">
        <v>10</v>
      </c>
      <c r="K33" s="49">
        <v>12</v>
      </c>
      <c r="L33" s="144"/>
    </row>
    <row r="34" spans="1:11" ht="99.75" customHeight="1">
      <c r="A34" s="31" t="s">
        <v>100</v>
      </c>
      <c r="B34" s="45" t="s">
        <v>57</v>
      </c>
      <c r="C34" s="28" t="s">
        <v>3</v>
      </c>
      <c r="D34" s="14">
        <v>0.03</v>
      </c>
      <c r="E34" s="28" t="s">
        <v>2</v>
      </c>
      <c r="F34" s="41" t="s">
        <v>0</v>
      </c>
      <c r="G34" s="41" t="s">
        <v>0</v>
      </c>
      <c r="H34" s="41" t="s">
        <v>0</v>
      </c>
      <c r="I34" s="41">
        <v>60</v>
      </c>
      <c r="J34" s="41">
        <v>100</v>
      </c>
      <c r="K34" s="28">
        <v>100</v>
      </c>
    </row>
    <row r="35" spans="1:12" ht="24" customHeight="1">
      <c r="A35" s="147" t="s">
        <v>148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68"/>
    </row>
    <row r="36" spans="1:11" ht="63">
      <c r="A36" s="43" t="s">
        <v>101</v>
      </c>
      <c r="B36" s="45" t="s">
        <v>48</v>
      </c>
      <c r="C36" s="14" t="s">
        <v>3</v>
      </c>
      <c r="D36" s="14">
        <v>0.04</v>
      </c>
      <c r="E36" s="33" t="s">
        <v>2</v>
      </c>
      <c r="F36" s="28">
        <v>70</v>
      </c>
      <c r="G36" s="28">
        <v>70</v>
      </c>
      <c r="H36" s="28">
        <v>70</v>
      </c>
      <c r="I36" s="28">
        <v>70.2</v>
      </c>
      <c r="J36" s="28">
        <v>70.4</v>
      </c>
      <c r="K36" s="28">
        <v>70.6</v>
      </c>
    </row>
    <row r="37" spans="1:11" ht="100.5" customHeight="1">
      <c r="A37" s="43" t="s">
        <v>109</v>
      </c>
      <c r="B37" s="45" t="s">
        <v>50</v>
      </c>
      <c r="C37" s="14" t="s">
        <v>3</v>
      </c>
      <c r="D37" s="14">
        <v>0.03</v>
      </c>
      <c r="E37" s="33" t="s">
        <v>2</v>
      </c>
      <c r="F37" s="28" t="s">
        <v>0</v>
      </c>
      <c r="G37" s="28" t="s">
        <v>0</v>
      </c>
      <c r="H37" s="28" t="s">
        <v>0</v>
      </c>
      <c r="I37" s="28">
        <v>60</v>
      </c>
      <c r="J37" s="28">
        <v>100</v>
      </c>
      <c r="K37" s="28">
        <v>100</v>
      </c>
    </row>
    <row r="38" spans="1:12" ht="26.25" customHeight="1">
      <c r="A38" s="141" t="s">
        <v>149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68"/>
    </row>
    <row r="39" spans="1:11" ht="53.25" customHeight="1">
      <c r="A39" s="43" t="s">
        <v>102</v>
      </c>
      <c r="B39" s="45" t="s">
        <v>49</v>
      </c>
      <c r="C39" s="14" t="s">
        <v>3</v>
      </c>
      <c r="D39" s="14">
        <v>0.04</v>
      </c>
      <c r="E39" s="33" t="s">
        <v>2</v>
      </c>
      <c r="F39" s="28">
        <v>78.4</v>
      </c>
      <c r="G39" s="28">
        <v>79.2</v>
      </c>
      <c r="H39" s="28">
        <v>80</v>
      </c>
      <c r="I39" s="28">
        <v>80.2</v>
      </c>
      <c r="J39" s="28">
        <v>80.4</v>
      </c>
      <c r="K39" s="28">
        <v>80.5</v>
      </c>
    </row>
    <row r="40" spans="1:12" ht="31.5" customHeight="1">
      <c r="A40" s="134" t="s">
        <v>128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68"/>
    </row>
    <row r="41" spans="1:11" ht="36.75" customHeight="1">
      <c r="A41" s="37" t="s">
        <v>103</v>
      </c>
      <c r="B41" s="45" t="s">
        <v>15</v>
      </c>
      <c r="C41" s="28" t="s">
        <v>3</v>
      </c>
      <c r="D41" s="14">
        <v>0.04</v>
      </c>
      <c r="E41" s="33" t="s">
        <v>2</v>
      </c>
      <c r="F41" s="33">
        <v>82.9</v>
      </c>
      <c r="G41" s="33">
        <v>82.9</v>
      </c>
      <c r="H41" s="33">
        <v>82.9</v>
      </c>
      <c r="I41" s="33">
        <v>82.9</v>
      </c>
      <c r="J41" s="33">
        <v>82.9</v>
      </c>
      <c r="K41" s="33">
        <v>82.9</v>
      </c>
    </row>
    <row r="42" spans="1:11" ht="22.5" customHeight="1">
      <c r="A42" s="151" t="s">
        <v>129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3"/>
    </row>
    <row r="43" spans="1:11" ht="23.25" customHeight="1">
      <c r="A43" s="156" t="s">
        <v>77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ht="51" customHeight="1">
      <c r="A44" s="31" t="s">
        <v>104</v>
      </c>
      <c r="B44" s="45" t="s">
        <v>56</v>
      </c>
      <c r="C44" s="28" t="s">
        <v>3</v>
      </c>
      <c r="D44" s="14">
        <v>0.04</v>
      </c>
      <c r="E44" s="28" t="s">
        <v>2</v>
      </c>
      <c r="F44" s="28">
        <v>15.6</v>
      </c>
      <c r="G44" s="28">
        <v>15.6</v>
      </c>
      <c r="H44" s="28">
        <v>15.6</v>
      </c>
      <c r="I44" s="28">
        <v>15.6</v>
      </c>
      <c r="J44" s="28">
        <v>15.6</v>
      </c>
      <c r="K44" s="28">
        <v>15.6</v>
      </c>
    </row>
    <row r="45" spans="1:11" ht="39" customHeight="1">
      <c r="A45" s="147" t="s">
        <v>130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9"/>
    </row>
    <row r="46" spans="1:11" ht="24" customHeight="1">
      <c r="A46" s="156" t="s">
        <v>78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ht="81.75" customHeight="1">
      <c r="A47" s="31" t="s">
        <v>105</v>
      </c>
      <c r="B47" s="53" t="s">
        <v>40</v>
      </c>
      <c r="C47" s="32" t="s">
        <v>3</v>
      </c>
      <c r="D47" s="14">
        <v>0.04</v>
      </c>
      <c r="E47" s="33" t="s">
        <v>1</v>
      </c>
      <c r="F47" s="36">
        <v>97.09</v>
      </c>
      <c r="G47" s="36">
        <v>97.13</v>
      </c>
      <c r="H47" s="36">
        <v>97.13</v>
      </c>
      <c r="I47" s="36">
        <v>97.13</v>
      </c>
      <c r="J47" s="36">
        <v>97.13</v>
      </c>
      <c r="K47" s="36">
        <v>97.13</v>
      </c>
    </row>
    <row r="48" spans="1:11" ht="67.5" customHeight="1">
      <c r="A48" s="31" t="s">
        <v>106</v>
      </c>
      <c r="B48" s="53" t="s">
        <v>35</v>
      </c>
      <c r="C48" s="28" t="s">
        <v>10</v>
      </c>
      <c r="D48" s="14">
        <v>0.04</v>
      </c>
      <c r="E48" s="33" t="s">
        <v>2</v>
      </c>
      <c r="F48" s="44">
        <v>243</v>
      </c>
      <c r="G48" s="44">
        <v>218</v>
      </c>
      <c r="H48" s="44">
        <v>546</v>
      </c>
      <c r="I48" s="44">
        <v>486</v>
      </c>
      <c r="J48" s="44">
        <v>315</v>
      </c>
      <c r="K48" s="44">
        <v>350</v>
      </c>
    </row>
    <row r="49" spans="1:11" ht="57.75" customHeight="1">
      <c r="A49" s="31" t="s">
        <v>107</v>
      </c>
      <c r="B49" s="53" t="s">
        <v>34</v>
      </c>
      <c r="C49" s="28" t="s">
        <v>10</v>
      </c>
      <c r="D49" s="14">
        <v>0.04</v>
      </c>
      <c r="E49" s="33" t="s">
        <v>2</v>
      </c>
      <c r="F49" s="44">
        <v>134</v>
      </c>
      <c r="G49" s="44">
        <v>255</v>
      </c>
      <c r="H49" s="44">
        <v>2800</v>
      </c>
      <c r="I49" s="44">
        <v>2965</v>
      </c>
      <c r="J49" s="44">
        <v>3217</v>
      </c>
      <c r="K49" s="44">
        <v>3602</v>
      </c>
    </row>
    <row r="50" spans="1:11" ht="113.25" customHeight="1">
      <c r="A50" s="31" t="s">
        <v>108</v>
      </c>
      <c r="B50" s="53" t="s">
        <v>46</v>
      </c>
      <c r="C50" s="32" t="s">
        <v>3</v>
      </c>
      <c r="D50" s="14">
        <v>0.04</v>
      </c>
      <c r="E50" s="33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59" t="s">
        <v>132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5"/>
    </row>
    <row r="52" spans="1:11" ht="33" customHeight="1">
      <c r="A52" s="164" t="s">
        <v>131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6"/>
    </row>
    <row r="53" spans="1:11" ht="96" customHeight="1">
      <c r="A53" s="31" t="s">
        <v>113</v>
      </c>
      <c r="B53" s="70" t="s">
        <v>81</v>
      </c>
      <c r="C53" s="28" t="s">
        <v>13</v>
      </c>
      <c r="D53" s="14">
        <v>0.03</v>
      </c>
      <c r="E53" s="28" t="s">
        <v>83</v>
      </c>
      <c r="F53" s="70"/>
      <c r="G53" s="28">
        <v>701</v>
      </c>
      <c r="H53" s="28">
        <v>813</v>
      </c>
      <c r="I53" s="28">
        <v>830</v>
      </c>
      <c r="J53" s="28">
        <v>830</v>
      </c>
      <c r="K53" s="28">
        <v>830</v>
      </c>
    </row>
    <row r="54" spans="1:11" ht="72" customHeight="1">
      <c r="A54" s="28" t="s">
        <v>139</v>
      </c>
      <c r="B54" s="70" t="s">
        <v>133</v>
      </c>
      <c r="C54" s="28" t="s">
        <v>80</v>
      </c>
      <c r="D54" s="28">
        <v>0.01</v>
      </c>
      <c r="E54" s="28" t="s">
        <v>82</v>
      </c>
      <c r="F54" s="70"/>
      <c r="G54" s="28">
        <v>5</v>
      </c>
      <c r="H54" s="28">
        <v>5</v>
      </c>
      <c r="I54" s="28">
        <v>5</v>
      </c>
      <c r="J54" s="28">
        <v>5</v>
      </c>
      <c r="K54" s="28">
        <v>5</v>
      </c>
    </row>
    <row r="55" spans="1:11" ht="66" customHeight="1">
      <c r="A55" s="31" t="s">
        <v>140</v>
      </c>
      <c r="B55" s="75" t="s">
        <v>134</v>
      </c>
      <c r="C55" s="28" t="s">
        <v>80</v>
      </c>
      <c r="D55" s="28">
        <v>0.01</v>
      </c>
      <c r="E55" s="28" t="s">
        <v>82</v>
      </c>
      <c r="F55" s="70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1" t="s">
        <v>141</v>
      </c>
      <c r="B56" s="75" t="s">
        <v>135</v>
      </c>
      <c r="C56" s="28" t="s">
        <v>80</v>
      </c>
      <c r="D56" s="28">
        <v>0.01</v>
      </c>
      <c r="E56" s="28" t="s">
        <v>82</v>
      </c>
      <c r="F56" s="70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1" t="s">
        <v>142</v>
      </c>
      <c r="B57" s="61" t="s">
        <v>137</v>
      </c>
      <c r="C57" s="28" t="s">
        <v>80</v>
      </c>
      <c r="D57" s="28">
        <v>0.01</v>
      </c>
      <c r="E57" s="28" t="s">
        <v>82</v>
      </c>
      <c r="F57" s="70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8" t="s">
        <v>143</v>
      </c>
      <c r="B58" s="70" t="s">
        <v>136</v>
      </c>
      <c r="C58" s="28" t="s">
        <v>80</v>
      </c>
      <c r="D58" s="28">
        <v>0.01</v>
      </c>
      <c r="E58" s="28" t="s">
        <v>82</v>
      </c>
      <c r="F58" s="70"/>
      <c r="G58" s="28">
        <v>5</v>
      </c>
      <c r="H58" s="28">
        <v>5</v>
      </c>
      <c r="I58" s="28">
        <v>5</v>
      </c>
      <c r="J58" s="28">
        <v>5</v>
      </c>
      <c r="K58" s="28">
        <v>5</v>
      </c>
    </row>
    <row r="59" spans="1:11" ht="68.25" customHeight="1">
      <c r="A59" s="31" t="s">
        <v>144</v>
      </c>
      <c r="B59" s="75" t="s">
        <v>138</v>
      </c>
      <c r="C59" s="28" t="s">
        <v>80</v>
      </c>
      <c r="D59" s="28">
        <v>0.01</v>
      </c>
      <c r="E59" s="28" t="s">
        <v>82</v>
      </c>
      <c r="F59" s="70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73">
        <f>SUM(D14:D16,D20:D23,D25:D34,D36:D37,D39,D41,D44:D44,D47:D50,D53:D59)</f>
        <v>1</v>
      </c>
    </row>
    <row r="61" spans="1:11" ht="42" customHeight="1">
      <c r="A61" s="163" t="s">
        <v>39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  <row r="62" spans="1:11" ht="20.25" customHeight="1">
      <c r="A62" s="59" t="s">
        <v>32</v>
      </c>
      <c r="B62" s="59"/>
      <c r="C62" s="59"/>
      <c r="D62" s="59"/>
      <c r="J62" s="160" t="s">
        <v>33</v>
      </c>
      <c r="K62" s="160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173" t="s">
        <v>112</v>
      </c>
      <c r="N1" s="173"/>
      <c r="O1" s="173"/>
      <c r="P1" s="173"/>
      <c r="Q1" s="173"/>
    </row>
    <row r="2" spans="1:17" ht="34.5" customHeight="1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7.25" customHeight="1">
      <c r="A3" s="168" t="s">
        <v>9</v>
      </c>
      <c r="B3" s="168" t="s">
        <v>4</v>
      </c>
      <c r="C3" s="168" t="s">
        <v>5</v>
      </c>
      <c r="D3" s="145" t="s">
        <v>19</v>
      </c>
      <c r="E3" s="145" t="s">
        <v>20</v>
      </c>
      <c r="F3" s="145" t="s">
        <v>17</v>
      </c>
      <c r="G3" s="169" t="s">
        <v>18</v>
      </c>
      <c r="H3" s="181" t="s">
        <v>21</v>
      </c>
      <c r="I3" s="178" t="s">
        <v>30</v>
      </c>
      <c r="J3" s="179"/>
      <c r="K3" s="178" t="s">
        <v>31</v>
      </c>
      <c r="L3" s="180"/>
      <c r="M3" s="180"/>
      <c r="N3" s="180"/>
      <c r="O3" s="180"/>
      <c r="P3" s="180"/>
      <c r="Q3" s="179"/>
    </row>
    <row r="4" spans="1:17" ht="33" customHeight="1">
      <c r="A4" s="168"/>
      <c r="B4" s="168"/>
      <c r="C4" s="168"/>
      <c r="D4" s="145"/>
      <c r="E4" s="145"/>
      <c r="F4" s="145"/>
      <c r="G4" s="170"/>
      <c r="H4" s="182"/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 t="s">
        <v>29</v>
      </c>
      <c r="Q4" s="38" t="s">
        <v>66</v>
      </c>
    </row>
    <row r="5" spans="1:17" ht="32.25" customHeigh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7"/>
    </row>
    <row r="6" spans="1:17" ht="97.5" customHeight="1">
      <c r="A6" s="10">
        <v>1</v>
      </c>
      <c r="B6" s="53" t="s">
        <v>116</v>
      </c>
      <c r="C6" s="14" t="s">
        <v>3</v>
      </c>
      <c r="D6" s="18">
        <v>54.1</v>
      </c>
      <c r="E6" s="36">
        <v>2.34</v>
      </c>
      <c r="F6" s="74">
        <f>(49650+5442+282531+928+1675+13302+20611+2334)/(410700-970)*100</f>
        <v>91.88</v>
      </c>
      <c r="G6" s="74">
        <f>(49650+5442+282531+928+1675+13302+20611+2334)/(410700-970)*100</f>
        <v>91.88</v>
      </c>
      <c r="H6" s="74">
        <v>92</v>
      </c>
      <c r="I6" s="74">
        <v>92.1</v>
      </c>
      <c r="J6" s="74">
        <v>92.2</v>
      </c>
      <c r="K6" s="74">
        <v>92.3</v>
      </c>
      <c r="L6" s="74">
        <v>92.4</v>
      </c>
      <c r="M6" s="74">
        <v>92.5</v>
      </c>
      <c r="N6" s="74">
        <v>92.6</v>
      </c>
      <c r="O6" s="74">
        <v>92.7</v>
      </c>
      <c r="P6" s="74">
        <v>92.8</v>
      </c>
      <c r="Q6" s="74">
        <v>92.9</v>
      </c>
    </row>
    <row r="7" spans="1:17" ht="214.5" customHeight="1">
      <c r="A7" s="11">
        <v>2</v>
      </c>
      <c r="B7" s="53" t="s">
        <v>58</v>
      </c>
      <c r="C7" s="14" t="s">
        <v>3</v>
      </c>
      <c r="D7" s="28" t="e">
        <f>#REF!</f>
        <v>#REF!</v>
      </c>
      <c r="E7" s="36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45" t="s">
        <v>55</v>
      </c>
      <c r="C8" s="28" t="s">
        <v>3</v>
      </c>
      <c r="D8" s="25">
        <v>95.6</v>
      </c>
      <c r="E8" s="35">
        <v>96.7</v>
      </c>
      <c r="F8" s="28">
        <v>1.96</v>
      </c>
      <c r="G8" s="28">
        <v>1.86</v>
      </c>
      <c r="H8" s="28">
        <v>1.82</v>
      </c>
      <c r="I8" s="28">
        <v>1.78</v>
      </c>
      <c r="J8" s="28">
        <f>I8-0.04</f>
        <v>1.74</v>
      </c>
      <c r="K8" s="28">
        <f aca="true" t="shared" si="0" ref="K8:Q8">J8-0.04</f>
        <v>1.7</v>
      </c>
      <c r="L8" s="28">
        <f t="shared" si="0"/>
        <v>1.66</v>
      </c>
      <c r="M8" s="28">
        <f t="shared" si="0"/>
        <v>1.62</v>
      </c>
      <c r="N8" s="28">
        <f t="shared" si="0"/>
        <v>1.58</v>
      </c>
      <c r="O8" s="28">
        <f t="shared" si="0"/>
        <v>1.54</v>
      </c>
      <c r="P8" s="28">
        <f t="shared" si="0"/>
        <v>1.5</v>
      </c>
      <c r="Q8" s="28">
        <f t="shared" si="0"/>
        <v>1.46</v>
      </c>
    </row>
    <row r="9" spans="1:17" ht="133.5" customHeight="1">
      <c r="A9" s="10">
        <v>4</v>
      </c>
      <c r="B9" s="53" t="s">
        <v>65</v>
      </c>
      <c r="C9" s="14" t="s">
        <v>3</v>
      </c>
      <c r="D9" s="25"/>
      <c r="E9" s="35"/>
      <c r="F9" s="36">
        <v>65.72</v>
      </c>
      <c r="G9" s="36">
        <v>70.73</v>
      </c>
      <c r="H9" s="36">
        <v>73.76</v>
      </c>
      <c r="I9" s="36">
        <v>76.15</v>
      </c>
      <c r="J9" s="36">
        <v>76.15</v>
      </c>
      <c r="K9" s="36">
        <v>76.15</v>
      </c>
      <c r="L9" s="36">
        <v>76.15</v>
      </c>
      <c r="M9" s="36">
        <v>76.15</v>
      </c>
      <c r="N9" s="36">
        <v>76.15</v>
      </c>
      <c r="O9" s="36">
        <v>76.15</v>
      </c>
      <c r="P9" s="36">
        <v>76.15</v>
      </c>
      <c r="Q9" s="36">
        <v>76.15</v>
      </c>
    </row>
    <row r="10" spans="1:17" ht="166.5" customHeight="1">
      <c r="A10" s="10">
        <v>5</v>
      </c>
      <c r="B10" s="45" t="s">
        <v>63</v>
      </c>
      <c r="C10" s="28" t="s">
        <v>3</v>
      </c>
      <c r="D10" s="25"/>
      <c r="E10" s="35"/>
      <c r="F10" s="28">
        <v>60.6</v>
      </c>
      <c r="G10" s="28">
        <v>60.6</v>
      </c>
      <c r="H10" s="28">
        <v>60.65</v>
      </c>
      <c r="I10" s="28">
        <v>60.7</v>
      </c>
      <c r="J10" s="28">
        <v>60.75</v>
      </c>
      <c r="K10" s="74">
        <v>60.8</v>
      </c>
      <c r="L10" s="74">
        <v>60.85</v>
      </c>
      <c r="M10" s="74">
        <v>60.9</v>
      </c>
      <c r="N10" s="74">
        <v>60.95</v>
      </c>
      <c r="O10" s="74">
        <v>61</v>
      </c>
      <c r="P10" s="74">
        <v>61.05</v>
      </c>
      <c r="Q10" s="74">
        <v>61.1</v>
      </c>
    </row>
    <row r="11" spans="1:17" ht="59.25" customHeight="1">
      <c r="A11" s="167" t="s">
        <v>122</v>
      </c>
      <c r="B11" s="167"/>
      <c r="C11" s="167"/>
      <c r="D11" s="167"/>
      <c r="E11" s="167"/>
      <c r="F11" s="9"/>
      <c r="M11" s="171" t="s">
        <v>33</v>
      </c>
      <c r="N11" s="171"/>
      <c r="O11" s="171"/>
      <c r="P11" s="171"/>
      <c r="Q11" s="172"/>
    </row>
    <row r="16" spans="4:7" ht="15.75">
      <c r="D16" s="21"/>
      <c r="E16" s="21"/>
      <c r="F16" s="3"/>
      <c r="G16" s="21"/>
    </row>
    <row r="17" spans="4:7" ht="15.75">
      <c r="D17" s="22"/>
      <c r="E17" s="23"/>
      <c r="F17" s="19"/>
      <c r="G17" s="23"/>
    </row>
    <row r="18" spans="4:7" ht="15.75">
      <c r="D18" s="24"/>
      <c r="E18" s="24"/>
      <c r="F18" s="20"/>
      <c r="G18" s="24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03"/>
  <sheetViews>
    <sheetView tabSelected="1" view="pageBreakPreview" zoomScale="80" zoomScaleNormal="98" zoomScaleSheetLayoutView="80" zoomScalePageLayoutView="0" workbookViewId="0" topLeftCell="B50">
      <selection activeCell="H9" sqref="H9"/>
    </sheetView>
  </sheetViews>
  <sheetFormatPr defaultColWidth="9.25390625" defaultRowHeight="12.75"/>
  <cols>
    <col min="1" max="1" width="6.62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2.00390625" style="7" customWidth="1"/>
    <col min="7" max="7" width="12.375" style="7" customWidth="1"/>
    <col min="8" max="13" width="17.75390625" style="1" customWidth="1"/>
    <col min="14" max="14" width="55.625" style="1" customWidth="1"/>
    <col min="15" max="15" width="12.00390625" style="1" customWidth="1"/>
    <col min="16" max="16" width="15.375" style="1" customWidth="1"/>
    <col min="17" max="17" width="21.25390625" style="1" customWidth="1"/>
    <col min="18" max="16384" width="9.25390625" style="1" customWidth="1"/>
  </cols>
  <sheetData>
    <row r="1" spans="1:17" s="3" customFormat="1" ht="54.75" customHeight="1">
      <c r="A1" s="2"/>
      <c r="B1" s="5"/>
      <c r="C1" s="4"/>
      <c r="D1" s="4"/>
      <c r="E1" s="4"/>
      <c r="F1" s="4"/>
      <c r="G1" s="4"/>
      <c r="H1" s="183"/>
      <c r="I1" s="183"/>
      <c r="M1" s="150" t="s">
        <v>225</v>
      </c>
      <c r="N1" s="150"/>
      <c r="O1" s="66"/>
      <c r="P1" s="66"/>
      <c r="Q1" s="66"/>
    </row>
    <row r="2" spans="1:14" s="3" customFormat="1" ht="23.25" customHeight="1">
      <c r="A2" s="184" t="s">
        <v>75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s="3" customFormat="1" ht="24.75" customHeight="1">
      <c r="A3" s="145" t="s">
        <v>9</v>
      </c>
      <c r="B3" s="145" t="s">
        <v>14</v>
      </c>
      <c r="C3" s="145" t="s">
        <v>157</v>
      </c>
      <c r="D3" s="145" t="s">
        <v>68</v>
      </c>
      <c r="E3" s="145"/>
      <c r="F3" s="145"/>
      <c r="G3" s="145"/>
      <c r="H3" s="145" t="s">
        <v>72</v>
      </c>
      <c r="I3" s="145"/>
      <c r="J3" s="145"/>
      <c r="K3" s="145"/>
      <c r="L3" s="145"/>
      <c r="M3" s="145"/>
      <c r="N3" s="145" t="s">
        <v>76</v>
      </c>
    </row>
    <row r="4" spans="1:14" s="3" customFormat="1" ht="42" customHeight="1">
      <c r="A4" s="145"/>
      <c r="B4" s="145"/>
      <c r="C4" s="145"/>
      <c r="D4" s="11" t="s">
        <v>157</v>
      </c>
      <c r="E4" s="11" t="s">
        <v>69</v>
      </c>
      <c r="F4" s="11" t="s">
        <v>70</v>
      </c>
      <c r="G4" s="11" t="s">
        <v>71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73</v>
      </c>
      <c r="N4" s="145"/>
    </row>
    <row r="5" spans="1:14" ht="26.25" customHeight="1">
      <c r="A5" s="185" t="s">
        <v>152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24" customHeight="1">
      <c r="A6" s="196" t="s">
        <v>150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5" ht="73.5" customHeight="1">
      <c r="A7" s="96" t="s">
        <v>87</v>
      </c>
      <c r="B7" s="97" t="s">
        <v>224</v>
      </c>
      <c r="C7" s="98" t="s">
        <v>153</v>
      </c>
      <c r="D7" s="91">
        <v>975</v>
      </c>
      <c r="E7" s="91" t="s">
        <v>171</v>
      </c>
      <c r="F7" s="91" t="s">
        <v>223</v>
      </c>
      <c r="G7" s="91" t="s">
        <v>219</v>
      </c>
      <c r="H7" s="99">
        <v>1103.3</v>
      </c>
      <c r="I7" s="99">
        <v>0</v>
      </c>
      <c r="J7" s="99">
        <v>0</v>
      </c>
      <c r="K7" s="99"/>
      <c r="L7" s="99"/>
      <c r="M7" s="99">
        <f>SUM(H7:L7)</f>
        <v>1103.3</v>
      </c>
      <c r="N7" s="89" t="s">
        <v>156</v>
      </c>
      <c r="O7" s="73">
        <f>SUM(H7:M7)</f>
        <v>2206.6</v>
      </c>
    </row>
    <row r="8" spans="1:14" ht="73.5" customHeight="1">
      <c r="A8" s="192" t="s">
        <v>88</v>
      </c>
      <c r="B8" s="188" t="s">
        <v>163</v>
      </c>
      <c r="C8" s="98" t="s">
        <v>153</v>
      </c>
      <c r="D8" s="91" t="s">
        <v>173</v>
      </c>
      <c r="E8" s="91" t="s">
        <v>171</v>
      </c>
      <c r="F8" s="91" t="s">
        <v>199</v>
      </c>
      <c r="G8" s="91" t="s">
        <v>219</v>
      </c>
      <c r="H8" s="99">
        <v>2319.5</v>
      </c>
      <c r="I8" s="99">
        <v>4119.3</v>
      </c>
      <c r="J8" s="99">
        <v>0</v>
      </c>
      <c r="K8" s="99"/>
      <c r="L8" s="99"/>
      <c r="M8" s="99">
        <f aca="true" t="shared" si="0" ref="M8:M14">SUM(H8:L8)</f>
        <v>6438.8</v>
      </c>
      <c r="N8" s="89" t="s">
        <v>191</v>
      </c>
    </row>
    <row r="9" spans="1:14" ht="73.5" customHeight="1">
      <c r="A9" s="193"/>
      <c r="B9" s="190"/>
      <c r="C9" s="98" t="s">
        <v>153</v>
      </c>
      <c r="D9" s="91" t="s">
        <v>173</v>
      </c>
      <c r="E9" s="91" t="s">
        <v>171</v>
      </c>
      <c r="F9" s="91" t="s">
        <v>199</v>
      </c>
      <c r="G9" s="91" t="s">
        <v>220</v>
      </c>
      <c r="H9" s="99">
        <v>389.7</v>
      </c>
      <c r="I9" s="99">
        <v>290.1</v>
      </c>
      <c r="J9" s="99"/>
      <c r="K9" s="99"/>
      <c r="L9" s="99"/>
      <c r="M9" s="99">
        <f t="shared" si="0"/>
        <v>679.8</v>
      </c>
      <c r="N9" s="89"/>
    </row>
    <row r="10" spans="1:14" ht="64.5" customHeight="1">
      <c r="A10" s="96" t="s">
        <v>89</v>
      </c>
      <c r="B10" s="97" t="s">
        <v>154</v>
      </c>
      <c r="C10" s="98" t="s">
        <v>153</v>
      </c>
      <c r="D10" s="91" t="s">
        <v>173</v>
      </c>
      <c r="E10" s="91" t="s">
        <v>171</v>
      </c>
      <c r="F10" s="91" t="s">
        <v>172</v>
      </c>
      <c r="G10" s="91" t="s">
        <v>172</v>
      </c>
      <c r="H10" s="99">
        <v>0</v>
      </c>
      <c r="I10" s="99">
        <v>0</v>
      </c>
      <c r="J10" s="99">
        <v>0</v>
      </c>
      <c r="K10" s="99"/>
      <c r="L10" s="99"/>
      <c r="M10" s="99">
        <f t="shared" si="0"/>
        <v>0</v>
      </c>
      <c r="N10" s="90" t="s">
        <v>192</v>
      </c>
    </row>
    <row r="11" spans="1:14" ht="62.25" customHeight="1">
      <c r="A11" s="192" t="s">
        <v>90</v>
      </c>
      <c r="B11" s="188" t="s">
        <v>155</v>
      </c>
      <c r="C11" s="202" t="s">
        <v>153</v>
      </c>
      <c r="D11" s="91" t="s">
        <v>173</v>
      </c>
      <c r="E11" s="91" t="s">
        <v>195</v>
      </c>
      <c r="F11" s="91" t="s">
        <v>196</v>
      </c>
      <c r="G11" s="91" t="s">
        <v>219</v>
      </c>
      <c r="H11" s="99">
        <v>5267.9</v>
      </c>
      <c r="I11" s="99">
        <v>5475</v>
      </c>
      <c r="J11" s="99">
        <v>5475</v>
      </c>
      <c r="K11" s="99">
        <v>5475</v>
      </c>
      <c r="L11" s="99">
        <v>5475</v>
      </c>
      <c r="M11" s="99">
        <f t="shared" si="0"/>
        <v>27167.9</v>
      </c>
      <c r="N11" s="90" t="s">
        <v>160</v>
      </c>
    </row>
    <row r="12" spans="1:14" ht="62.25" customHeight="1">
      <c r="A12" s="193"/>
      <c r="B12" s="190"/>
      <c r="C12" s="198"/>
      <c r="D12" s="91" t="s">
        <v>173</v>
      </c>
      <c r="E12" s="91" t="s">
        <v>195</v>
      </c>
      <c r="F12" s="91" t="s">
        <v>196</v>
      </c>
      <c r="G12" s="91" t="s">
        <v>220</v>
      </c>
      <c r="H12" s="99">
        <v>1080.8</v>
      </c>
      <c r="I12" s="99">
        <v>1301.3</v>
      </c>
      <c r="J12" s="99">
        <v>1301.3</v>
      </c>
      <c r="K12" s="99">
        <v>1301.3</v>
      </c>
      <c r="L12" s="99">
        <v>1301.3</v>
      </c>
      <c r="M12" s="99">
        <f t="shared" si="0"/>
        <v>6286</v>
      </c>
      <c r="N12" s="90"/>
    </row>
    <row r="13" spans="1:14" ht="72.75" customHeight="1">
      <c r="A13" s="133" t="s">
        <v>230</v>
      </c>
      <c r="B13" s="130" t="s">
        <v>231</v>
      </c>
      <c r="C13" s="129" t="s">
        <v>153</v>
      </c>
      <c r="D13" s="91" t="s">
        <v>173</v>
      </c>
      <c r="E13" s="91" t="s">
        <v>171</v>
      </c>
      <c r="F13" s="91" t="s">
        <v>232</v>
      </c>
      <c r="G13" s="91" t="s">
        <v>219</v>
      </c>
      <c r="H13" s="99">
        <v>0</v>
      </c>
      <c r="I13" s="99">
        <v>7.3</v>
      </c>
      <c r="J13" s="99"/>
      <c r="K13" s="99"/>
      <c r="L13" s="99"/>
      <c r="M13" s="99">
        <f t="shared" si="0"/>
        <v>7.3</v>
      </c>
      <c r="N13" s="90"/>
    </row>
    <row r="14" spans="1:14" ht="34.5" customHeight="1">
      <c r="A14" s="191" t="s">
        <v>6</v>
      </c>
      <c r="B14" s="191"/>
      <c r="C14" s="132"/>
      <c r="D14" s="100"/>
      <c r="E14" s="100"/>
      <c r="F14" s="100"/>
      <c r="G14" s="100"/>
      <c r="H14" s="100">
        <f>SUM(H7:H13)</f>
        <v>10161.2</v>
      </c>
      <c r="I14" s="100">
        <f>SUM(I7:I13)</f>
        <v>11193</v>
      </c>
      <c r="J14" s="100">
        <f>SUM(J7:J12)</f>
        <v>6776.3</v>
      </c>
      <c r="K14" s="100">
        <f>SUM(K7:K12)</f>
        <v>6776.3</v>
      </c>
      <c r="L14" s="100">
        <f>SUM(L7:L12)</f>
        <v>6776.3</v>
      </c>
      <c r="M14" s="99">
        <f t="shared" si="0"/>
        <v>41683.1</v>
      </c>
      <c r="N14" s="101"/>
    </row>
    <row r="15" spans="1:14" ht="33" customHeight="1">
      <c r="A15" s="186" t="s">
        <v>151</v>
      </c>
      <c r="B15" s="187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51.75" customHeight="1">
      <c r="A16" s="194"/>
      <c r="B16" s="188" t="s">
        <v>209</v>
      </c>
      <c r="C16" s="197"/>
      <c r="D16" s="90" t="s">
        <v>173</v>
      </c>
      <c r="E16" s="131" t="s">
        <v>171</v>
      </c>
      <c r="F16" s="91" t="s">
        <v>199</v>
      </c>
      <c r="G16" s="131">
        <v>110</v>
      </c>
      <c r="H16" s="90">
        <v>13238</v>
      </c>
      <c r="I16" s="90">
        <v>13746.1</v>
      </c>
      <c r="J16" s="90">
        <v>12108.2</v>
      </c>
      <c r="K16" s="90">
        <v>12108.2</v>
      </c>
      <c r="L16" s="90">
        <v>12108.2</v>
      </c>
      <c r="M16" s="90">
        <f>SUM(H16:L16)</f>
        <v>63308.7</v>
      </c>
      <c r="N16" s="197" t="s">
        <v>212</v>
      </c>
    </row>
    <row r="17" spans="1:14" ht="51.75" customHeight="1">
      <c r="A17" s="194"/>
      <c r="B17" s="189"/>
      <c r="C17" s="197"/>
      <c r="D17" s="90" t="s">
        <v>173</v>
      </c>
      <c r="E17" s="131" t="s">
        <v>171</v>
      </c>
      <c r="F17" s="91" t="s">
        <v>199</v>
      </c>
      <c r="G17" s="131">
        <v>240</v>
      </c>
      <c r="H17" s="102">
        <f>6496-H44</f>
        <v>6346</v>
      </c>
      <c r="I17" s="102">
        <f>6959.7-I44</f>
        <v>6869.8</v>
      </c>
      <c r="J17" s="90">
        <v>4437.4</v>
      </c>
      <c r="K17" s="90">
        <v>4437.4</v>
      </c>
      <c r="L17" s="90">
        <v>4437.4</v>
      </c>
      <c r="M17" s="90">
        <f aca="true" t="shared" si="1" ref="M17:M46">SUM(H17:L17)</f>
        <v>26528</v>
      </c>
      <c r="N17" s="197"/>
    </row>
    <row r="18" spans="1:14" ht="51.75" customHeight="1">
      <c r="A18" s="194"/>
      <c r="B18" s="189"/>
      <c r="C18" s="197"/>
      <c r="D18" s="90" t="s">
        <v>173</v>
      </c>
      <c r="E18" s="131" t="s">
        <v>171</v>
      </c>
      <c r="F18" s="91" t="s">
        <v>199</v>
      </c>
      <c r="G18" s="131">
        <v>611</v>
      </c>
      <c r="H18" s="90">
        <v>36650.2</v>
      </c>
      <c r="I18" s="90">
        <v>39239.6</v>
      </c>
      <c r="J18" s="90">
        <v>31644.3</v>
      </c>
      <c r="K18" s="90">
        <v>31644.3</v>
      </c>
      <c r="L18" s="90">
        <v>31644.3</v>
      </c>
      <c r="M18" s="90">
        <f t="shared" si="1"/>
        <v>170822.7</v>
      </c>
      <c r="N18" s="197"/>
    </row>
    <row r="19" spans="1:14" ht="51.75" customHeight="1">
      <c r="A19" s="194"/>
      <c r="B19" s="189"/>
      <c r="C19" s="197"/>
      <c r="D19" s="90">
        <v>975</v>
      </c>
      <c r="E19" s="91" t="s">
        <v>171</v>
      </c>
      <c r="F19" s="91" t="s">
        <v>199</v>
      </c>
      <c r="G19" s="131">
        <v>612</v>
      </c>
      <c r="H19" s="90">
        <v>68.5</v>
      </c>
      <c r="I19" s="99"/>
      <c r="J19" s="90">
        <v>2000</v>
      </c>
      <c r="K19" s="90">
        <v>2000</v>
      </c>
      <c r="L19" s="90">
        <v>2000</v>
      </c>
      <c r="M19" s="90">
        <f t="shared" si="1"/>
        <v>6068.5</v>
      </c>
      <c r="N19" s="197"/>
    </row>
    <row r="20" spans="1:14" ht="51.75" customHeight="1">
      <c r="A20" s="194"/>
      <c r="B20" s="189"/>
      <c r="C20" s="197"/>
      <c r="D20" s="90" t="s">
        <v>173</v>
      </c>
      <c r="E20" s="131" t="s">
        <v>171</v>
      </c>
      <c r="F20" s="91" t="s">
        <v>199</v>
      </c>
      <c r="G20" s="131">
        <v>621</v>
      </c>
      <c r="H20" s="90">
        <v>16861.8</v>
      </c>
      <c r="I20" s="90">
        <v>17829.8</v>
      </c>
      <c r="J20" s="90">
        <v>14740.1</v>
      </c>
      <c r="K20" s="90">
        <v>14740.1</v>
      </c>
      <c r="L20" s="90">
        <v>14740.1</v>
      </c>
      <c r="M20" s="90">
        <f t="shared" si="1"/>
        <v>78911.9</v>
      </c>
      <c r="N20" s="197"/>
    </row>
    <row r="21" spans="1:14" ht="51.75" customHeight="1">
      <c r="A21" s="194"/>
      <c r="B21" s="189"/>
      <c r="C21" s="197"/>
      <c r="D21" s="90">
        <v>975</v>
      </c>
      <c r="E21" s="91" t="s">
        <v>171</v>
      </c>
      <c r="F21" s="91" t="s">
        <v>199</v>
      </c>
      <c r="G21" s="131">
        <v>622</v>
      </c>
      <c r="H21" s="90">
        <v>150</v>
      </c>
      <c r="I21" s="99"/>
      <c r="J21" s="90">
        <v>273.7</v>
      </c>
      <c r="K21" s="90">
        <v>273.7</v>
      </c>
      <c r="L21" s="90">
        <v>273.7</v>
      </c>
      <c r="M21" s="90">
        <f t="shared" si="1"/>
        <v>971.1</v>
      </c>
      <c r="N21" s="197"/>
    </row>
    <row r="22" spans="1:14" ht="51.75" customHeight="1">
      <c r="A22" s="194"/>
      <c r="B22" s="189"/>
      <c r="C22" s="197"/>
      <c r="D22" s="90">
        <v>975</v>
      </c>
      <c r="E22" s="91" t="s">
        <v>171</v>
      </c>
      <c r="F22" s="91" t="s">
        <v>199</v>
      </c>
      <c r="G22" s="131">
        <v>850</v>
      </c>
      <c r="H22" s="90">
        <v>26.5</v>
      </c>
      <c r="I22" s="90">
        <v>33</v>
      </c>
      <c r="J22" s="90"/>
      <c r="K22" s="90"/>
      <c r="L22" s="90"/>
      <c r="M22" s="90">
        <f t="shared" si="1"/>
        <v>59.5</v>
      </c>
      <c r="N22" s="197"/>
    </row>
    <row r="23" spans="1:14" ht="51.75" customHeight="1">
      <c r="A23" s="194"/>
      <c r="B23" s="189"/>
      <c r="C23" s="197"/>
      <c r="D23" s="90" t="s">
        <v>173</v>
      </c>
      <c r="E23" s="131" t="s">
        <v>171</v>
      </c>
      <c r="F23" s="91" t="s">
        <v>200</v>
      </c>
      <c r="G23" s="131">
        <v>110</v>
      </c>
      <c r="H23" s="90">
        <v>671.1</v>
      </c>
      <c r="I23" s="90">
        <v>903.4</v>
      </c>
      <c r="J23" s="90">
        <v>391.5</v>
      </c>
      <c r="K23" s="90">
        <v>391.5</v>
      </c>
      <c r="L23" s="90">
        <v>391.5</v>
      </c>
      <c r="M23" s="90">
        <f t="shared" si="1"/>
        <v>2749</v>
      </c>
      <c r="N23" s="197"/>
    </row>
    <row r="24" spans="1:14" ht="51.75" customHeight="1">
      <c r="A24" s="194"/>
      <c r="B24" s="189"/>
      <c r="C24" s="197"/>
      <c r="D24" s="90" t="s">
        <v>173</v>
      </c>
      <c r="E24" s="131" t="s">
        <v>171</v>
      </c>
      <c r="F24" s="91" t="s">
        <v>200</v>
      </c>
      <c r="G24" s="131">
        <v>611</v>
      </c>
      <c r="H24" s="90">
        <v>1841.5</v>
      </c>
      <c r="I24" s="90">
        <v>2325.8</v>
      </c>
      <c r="J24" s="90">
        <v>1074.2</v>
      </c>
      <c r="K24" s="90">
        <v>1074.2</v>
      </c>
      <c r="L24" s="90">
        <v>1074.2</v>
      </c>
      <c r="M24" s="90">
        <f t="shared" si="1"/>
        <v>7389.9</v>
      </c>
      <c r="N24" s="197"/>
    </row>
    <row r="25" spans="1:14" ht="51.75" customHeight="1">
      <c r="A25" s="194"/>
      <c r="B25" s="189"/>
      <c r="C25" s="197"/>
      <c r="D25" s="90">
        <v>975</v>
      </c>
      <c r="E25" s="91" t="s">
        <v>171</v>
      </c>
      <c r="F25" s="91" t="s">
        <v>200</v>
      </c>
      <c r="G25" s="131">
        <v>621</v>
      </c>
      <c r="H25" s="90"/>
      <c r="I25" s="90">
        <v>32.2</v>
      </c>
      <c r="J25" s="90"/>
      <c r="K25" s="90"/>
      <c r="L25" s="90"/>
      <c r="M25" s="90">
        <f t="shared" si="1"/>
        <v>32.2</v>
      </c>
      <c r="N25" s="197"/>
    </row>
    <row r="26" spans="1:14" ht="51.75" customHeight="1">
      <c r="A26" s="194"/>
      <c r="B26" s="189"/>
      <c r="C26" s="197"/>
      <c r="D26" s="90" t="s">
        <v>173</v>
      </c>
      <c r="E26" s="131" t="s">
        <v>171</v>
      </c>
      <c r="F26" s="91" t="s">
        <v>201</v>
      </c>
      <c r="G26" s="131">
        <v>611</v>
      </c>
      <c r="H26" s="90">
        <v>946.6</v>
      </c>
      <c r="I26" s="90">
        <v>1398.2</v>
      </c>
      <c r="J26" s="90">
        <v>682.9</v>
      </c>
      <c r="K26" s="90">
        <v>682.9</v>
      </c>
      <c r="L26" s="90">
        <v>682.9</v>
      </c>
      <c r="M26" s="90">
        <f t="shared" si="1"/>
        <v>4393.5</v>
      </c>
      <c r="N26" s="197"/>
    </row>
    <row r="27" spans="1:14" ht="51.75" customHeight="1">
      <c r="A27" s="194"/>
      <c r="B27" s="189"/>
      <c r="C27" s="197"/>
      <c r="D27" s="90" t="s">
        <v>173</v>
      </c>
      <c r="E27" s="131" t="s">
        <v>171</v>
      </c>
      <c r="F27" s="91" t="s">
        <v>202</v>
      </c>
      <c r="G27" s="131">
        <v>110</v>
      </c>
      <c r="H27" s="90">
        <v>17</v>
      </c>
      <c r="I27" s="90"/>
      <c r="J27" s="90"/>
      <c r="K27" s="90"/>
      <c r="L27" s="90"/>
      <c r="M27" s="90">
        <f t="shared" si="1"/>
        <v>17</v>
      </c>
      <c r="N27" s="197"/>
    </row>
    <row r="28" spans="1:14" ht="51.75" customHeight="1">
      <c r="A28" s="194"/>
      <c r="B28" s="189"/>
      <c r="C28" s="197"/>
      <c r="D28" s="90" t="s">
        <v>173</v>
      </c>
      <c r="E28" s="131" t="s">
        <v>171</v>
      </c>
      <c r="F28" s="91" t="s">
        <v>202</v>
      </c>
      <c r="G28" s="131">
        <v>611</v>
      </c>
      <c r="H28" s="90">
        <v>20.7</v>
      </c>
      <c r="I28" s="90"/>
      <c r="J28" s="90"/>
      <c r="K28" s="90"/>
      <c r="L28" s="90"/>
      <c r="M28" s="90">
        <f t="shared" si="1"/>
        <v>20.7</v>
      </c>
      <c r="N28" s="197"/>
    </row>
    <row r="29" spans="1:14" ht="51.75" customHeight="1">
      <c r="A29" s="194"/>
      <c r="B29" s="189"/>
      <c r="C29" s="197"/>
      <c r="D29" s="90" t="s">
        <v>173</v>
      </c>
      <c r="E29" s="131" t="s">
        <v>171</v>
      </c>
      <c r="F29" s="91" t="s">
        <v>202</v>
      </c>
      <c r="G29" s="131">
        <v>621</v>
      </c>
      <c r="H29" s="90">
        <v>0</v>
      </c>
      <c r="I29" s="90"/>
      <c r="J29" s="90"/>
      <c r="K29" s="90"/>
      <c r="L29" s="90"/>
      <c r="M29" s="90">
        <f t="shared" si="1"/>
        <v>0</v>
      </c>
      <c r="N29" s="197"/>
    </row>
    <row r="30" spans="1:14" ht="51.75" customHeight="1">
      <c r="A30" s="194"/>
      <c r="B30" s="190"/>
      <c r="C30" s="198"/>
      <c r="D30" s="90">
        <v>975</v>
      </c>
      <c r="E30" s="91" t="s">
        <v>171</v>
      </c>
      <c r="F30" s="91" t="s">
        <v>203</v>
      </c>
      <c r="G30" s="131">
        <v>611</v>
      </c>
      <c r="H30" s="90">
        <v>50.1</v>
      </c>
      <c r="I30" s="90">
        <v>52.1</v>
      </c>
      <c r="J30" s="90">
        <v>15.3</v>
      </c>
      <c r="K30" s="90">
        <v>15.3</v>
      </c>
      <c r="L30" s="90">
        <v>15.3</v>
      </c>
      <c r="M30" s="90">
        <f t="shared" si="1"/>
        <v>148.1</v>
      </c>
      <c r="N30" s="197"/>
    </row>
    <row r="31" spans="1:14" ht="63.75" customHeight="1">
      <c r="A31" s="194"/>
      <c r="B31" s="189" t="s">
        <v>210</v>
      </c>
      <c r="C31" s="202"/>
      <c r="D31" s="90">
        <v>975</v>
      </c>
      <c r="E31" s="91" t="s">
        <v>171</v>
      </c>
      <c r="F31" s="91" t="s">
        <v>197</v>
      </c>
      <c r="G31" s="131">
        <v>110</v>
      </c>
      <c r="H31" s="90">
        <v>2069.1</v>
      </c>
      <c r="I31" s="90">
        <v>2008.3</v>
      </c>
      <c r="J31" s="90">
        <v>2008.3</v>
      </c>
      <c r="K31" s="90">
        <v>2008.3</v>
      </c>
      <c r="L31" s="90">
        <v>2008.3</v>
      </c>
      <c r="M31" s="90">
        <f t="shared" si="1"/>
        <v>10102.3</v>
      </c>
      <c r="N31" s="197"/>
    </row>
    <row r="32" spans="1:14" ht="63.75" customHeight="1">
      <c r="A32" s="194"/>
      <c r="B32" s="189"/>
      <c r="C32" s="197"/>
      <c r="D32" s="90">
        <v>975</v>
      </c>
      <c r="E32" s="91" t="s">
        <v>171</v>
      </c>
      <c r="F32" s="91" t="s">
        <v>197</v>
      </c>
      <c r="G32" s="131">
        <v>244</v>
      </c>
      <c r="H32" s="90">
        <v>48</v>
      </c>
      <c r="I32" s="90">
        <v>48.4</v>
      </c>
      <c r="J32" s="90">
        <v>48.4</v>
      </c>
      <c r="K32" s="90">
        <v>48.4</v>
      </c>
      <c r="L32" s="90">
        <v>48.4</v>
      </c>
      <c r="M32" s="90">
        <f t="shared" si="1"/>
        <v>241.6</v>
      </c>
      <c r="N32" s="197"/>
    </row>
    <row r="33" spans="1:14" ht="63.75" customHeight="1">
      <c r="A33" s="194"/>
      <c r="B33" s="189"/>
      <c r="C33" s="197"/>
      <c r="D33" s="90">
        <v>975</v>
      </c>
      <c r="E33" s="91" t="s">
        <v>171</v>
      </c>
      <c r="F33" s="91" t="s">
        <v>197</v>
      </c>
      <c r="G33" s="131">
        <v>611</v>
      </c>
      <c r="H33" s="90">
        <v>69419.8</v>
      </c>
      <c r="I33" s="90">
        <v>71485.4</v>
      </c>
      <c r="J33" s="90">
        <v>70687.5</v>
      </c>
      <c r="K33" s="90">
        <v>70687.5</v>
      </c>
      <c r="L33" s="90">
        <v>70687.5</v>
      </c>
      <c r="M33" s="90">
        <f t="shared" si="1"/>
        <v>352967.7</v>
      </c>
      <c r="N33" s="197"/>
    </row>
    <row r="34" spans="1:14" ht="63.75" customHeight="1">
      <c r="A34" s="194"/>
      <c r="B34" s="189"/>
      <c r="C34" s="197"/>
      <c r="D34" s="90">
        <v>975</v>
      </c>
      <c r="E34" s="91" t="s">
        <v>171</v>
      </c>
      <c r="F34" s="91" t="s">
        <v>197</v>
      </c>
      <c r="G34" s="131">
        <v>612</v>
      </c>
      <c r="H34" s="90">
        <v>1060.3</v>
      </c>
      <c r="I34" s="90">
        <v>685.8</v>
      </c>
      <c r="J34" s="90">
        <v>685.8</v>
      </c>
      <c r="K34" s="90">
        <v>685.8</v>
      </c>
      <c r="L34" s="90">
        <v>685.8</v>
      </c>
      <c r="M34" s="90">
        <f t="shared" si="1"/>
        <v>3803.5</v>
      </c>
      <c r="N34" s="197"/>
    </row>
    <row r="35" spans="1:14" ht="63.75" customHeight="1">
      <c r="A35" s="194"/>
      <c r="B35" s="189"/>
      <c r="C35" s="197"/>
      <c r="D35" s="90">
        <v>975</v>
      </c>
      <c r="E35" s="91" t="s">
        <v>171</v>
      </c>
      <c r="F35" s="91" t="s">
        <v>197</v>
      </c>
      <c r="G35" s="131">
        <v>621</v>
      </c>
      <c r="H35" s="90">
        <v>28912.7</v>
      </c>
      <c r="I35" s="90">
        <v>28480.2</v>
      </c>
      <c r="J35" s="90">
        <v>28480.2</v>
      </c>
      <c r="K35" s="90">
        <v>28480.2</v>
      </c>
      <c r="L35" s="90">
        <v>28480.2</v>
      </c>
      <c r="M35" s="90">
        <f t="shared" si="1"/>
        <v>142833.5</v>
      </c>
      <c r="N35" s="197"/>
    </row>
    <row r="36" spans="1:14" ht="63.75" customHeight="1">
      <c r="A36" s="194"/>
      <c r="B36" s="189"/>
      <c r="C36" s="197"/>
      <c r="D36" s="90">
        <v>975</v>
      </c>
      <c r="E36" s="91" t="s">
        <v>171</v>
      </c>
      <c r="F36" s="91" t="s">
        <v>197</v>
      </c>
      <c r="G36" s="131">
        <v>622</v>
      </c>
      <c r="H36" s="90">
        <v>348.3</v>
      </c>
      <c r="I36" s="90">
        <v>360.9</v>
      </c>
      <c r="J36" s="90">
        <v>360.9</v>
      </c>
      <c r="K36" s="90">
        <v>360.9</v>
      </c>
      <c r="L36" s="90">
        <v>360.9</v>
      </c>
      <c r="M36" s="90">
        <f t="shared" si="1"/>
        <v>1791.9</v>
      </c>
      <c r="N36" s="197"/>
    </row>
    <row r="37" spans="1:14" ht="63.75" customHeight="1">
      <c r="A37" s="194"/>
      <c r="B37" s="189"/>
      <c r="C37" s="197"/>
      <c r="D37" s="90">
        <v>975</v>
      </c>
      <c r="E37" s="91" t="s">
        <v>171</v>
      </c>
      <c r="F37" s="91" t="s">
        <v>222</v>
      </c>
      <c r="G37" s="131">
        <v>110</v>
      </c>
      <c r="H37" s="90">
        <v>19.7</v>
      </c>
      <c r="I37" s="90"/>
      <c r="J37" s="90"/>
      <c r="K37" s="90"/>
      <c r="L37" s="90"/>
      <c r="M37" s="90">
        <f t="shared" si="1"/>
        <v>19.7</v>
      </c>
      <c r="N37" s="197"/>
    </row>
    <row r="38" spans="1:14" ht="63.75" customHeight="1">
      <c r="A38" s="194"/>
      <c r="B38" s="190"/>
      <c r="C38" s="198"/>
      <c r="D38" s="90">
        <v>975</v>
      </c>
      <c r="E38" s="91" t="s">
        <v>171</v>
      </c>
      <c r="F38" s="91" t="s">
        <v>222</v>
      </c>
      <c r="G38" s="131">
        <v>611</v>
      </c>
      <c r="H38" s="90">
        <v>77</v>
      </c>
      <c r="I38" s="90"/>
      <c r="J38" s="90"/>
      <c r="K38" s="90"/>
      <c r="L38" s="90"/>
      <c r="M38" s="90">
        <f t="shared" si="1"/>
        <v>77</v>
      </c>
      <c r="N38" s="197"/>
    </row>
    <row r="39" spans="1:14" ht="69.75" customHeight="1">
      <c r="A39" s="195"/>
      <c r="B39" s="97" t="s">
        <v>193</v>
      </c>
      <c r="C39" s="98" t="s">
        <v>153</v>
      </c>
      <c r="D39" s="103" t="s">
        <v>173</v>
      </c>
      <c r="E39" s="103" t="s">
        <v>171</v>
      </c>
      <c r="F39" s="90" t="s">
        <v>172</v>
      </c>
      <c r="G39" s="90" t="s">
        <v>172</v>
      </c>
      <c r="H39" s="104">
        <v>777.6</v>
      </c>
      <c r="I39" s="104">
        <v>532.1</v>
      </c>
      <c r="J39" s="104">
        <v>210.8</v>
      </c>
      <c r="K39" s="104">
        <v>210.8</v>
      </c>
      <c r="L39" s="104">
        <v>210.8</v>
      </c>
      <c r="M39" s="90">
        <f t="shared" si="1"/>
        <v>1942.1</v>
      </c>
      <c r="N39" s="198"/>
    </row>
    <row r="40" spans="1:15" ht="75" customHeight="1">
      <c r="A40" s="92" t="s">
        <v>92</v>
      </c>
      <c r="B40" s="105" t="s">
        <v>158</v>
      </c>
      <c r="C40" s="106" t="s">
        <v>153</v>
      </c>
      <c r="D40" s="107" t="s">
        <v>173</v>
      </c>
      <c r="E40" s="107" t="s">
        <v>171</v>
      </c>
      <c r="F40" s="107" t="s">
        <v>172</v>
      </c>
      <c r="G40" s="69" t="s">
        <v>172</v>
      </c>
      <c r="H40" s="104">
        <v>0</v>
      </c>
      <c r="I40" s="104">
        <v>0</v>
      </c>
      <c r="J40" s="104">
        <v>0</v>
      </c>
      <c r="K40" s="104"/>
      <c r="L40" s="104"/>
      <c r="M40" s="90">
        <f t="shared" si="1"/>
        <v>0</v>
      </c>
      <c r="N40" s="69" t="s">
        <v>178</v>
      </c>
      <c r="O40" s="1">
        <v>2</v>
      </c>
    </row>
    <row r="41" spans="1:14" ht="134.25" customHeight="1">
      <c r="A41" s="92" t="s">
        <v>93</v>
      </c>
      <c r="B41" s="105" t="s">
        <v>168</v>
      </c>
      <c r="C41" s="106" t="s">
        <v>153</v>
      </c>
      <c r="D41" s="107" t="s">
        <v>173</v>
      </c>
      <c r="E41" s="107" t="s">
        <v>175</v>
      </c>
      <c r="F41" s="107" t="s">
        <v>172</v>
      </c>
      <c r="G41" s="69" t="s">
        <v>172</v>
      </c>
      <c r="H41" s="104">
        <v>0</v>
      </c>
      <c r="I41" s="104">
        <v>0</v>
      </c>
      <c r="J41" s="104">
        <v>0</v>
      </c>
      <c r="K41" s="104"/>
      <c r="L41" s="104"/>
      <c r="M41" s="90">
        <f t="shared" si="1"/>
        <v>0</v>
      </c>
      <c r="N41" s="88" t="s">
        <v>179</v>
      </c>
    </row>
    <row r="42" spans="1:14" ht="72.75" customHeight="1">
      <c r="A42" s="92" t="s">
        <v>94</v>
      </c>
      <c r="B42" s="105" t="s">
        <v>180</v>
      </c>
      <c r="C42" s="106" t="s">
        <v>153</v>
      </c>
      <c r="D42" s="107" t="s">
        <v>173</v>
      </c>
      <c r="E42" s="107" t="s">
        <v>175</v>
      </c>
      <c r="F42" s="107" t="s">
        <v>172</v>
      </c>
      <c r="G42" s="69" t="s">
        <v>172</v>
      </c>
      <c r="H42" s="104">
        <v>0</v>
      </c>
      <c r="I42" s="104">
        <v>0</v>
      </c>
      <c r="J42" s="104">
        <v>0</v>
      </c>
      <c r="K42" s="104"/>
      <c r="L42" s="104"/>
      <c r="M42" s="90">
        <f t="shared" si="1"/>
        <v>0</v>
      </c>
      <c r="N42" s="88" t="s">
        <v>159</v>
      </c>
    </row>
    <row r="43" spans="1:17" ht="78" customHeight="1" hidden="1">
      <c r="A43" s="108"/>
      <c r="B43" s="79" t="s">
        <v>60</v>
      </c>
      <c r="C43" s="106" t="s">
        <v>153</v>
      </c>
      <c r="D43" s="109"/>
      <c r="E43" s="109"/>
      <c r="F43" s="109"/>
      <c r="G43" s="69" t="s">
        <v>172</v>
      </c>
      <c r="H43" s="110"/>
      <c r="I43" s="110"/>
      <c r="J43" s="104"/>
      <c r="K43" s="104"/>
      <c r="L43" s="104"/>
      <c r="M43" s="90">
        <f t="shared" si="1"/>
        <v>0</v>
      </c>
      <c r="N43" s="111" t="s">
        <v>121</v>
      </c>
      <c r="O43" s="78" t="s">
        <v>61</v>
      </c>
      <c r="P43" s="50" t="s">
        <v>62</v>
      </c>
      <c r="Q43" s="76" t="s">
        <v>123</v>
      </c>
    </row>
    <row r="44" spans="1:17" ht="61.5" customHeight="1">
      <c r="A44" s="112" t="s">
        <v>95</v>
      </c>
      <c r="B44" s="95" t="s">
        <v>181</v>
      </c>
      <c r="C44" s="98" t="s">
        <v>164</v>
      </c>
      <c r="D44" s="103" t="s">
        <v>173</v>
      </c>
      <c r="E44" s="103" t="s">
        <v>171</v>
      </c>
      <c r="F44" s="103" t="s">
        <v>199</v>
      </c>
      <c r="G44" s="69">
        <v>244</v>
      </c>
      <c r="H44" s="102">
        <v>150</v>
      </c>
      <c r="I44" s="102">
        <v>89.9</v>
      </c>
      <c r="J44" s="104">
        <v>0</v>
      </c>
      <c r="K44" s="104"/>
      <c r="L44" s="104"/>
      <c r="M44" s="90">
        <f t="shared" si="1"/>
        <v>239.9</v>
      </c>
      <c r="N44" s="90" t="s">
        <v>174</v>
      </c>
      <c r="O44" s="80"/>
      <c r="P44" s="50"/>
      <c r="Q44" s="76"/>
    </row>
    <row r="45" spans="1:17" ht="62.25" customHeight="1">
      <c r="A45" s="112" t="s">
        <v>96</v>
      </c>
      <c r="B45" s="95" t="s">
        <v>182</v>
      </c>
      <c r="C45" s="98" t="s">
        <v>164</v>
      </c>
      <c r="D45" s="103" t="s">
        <v>173</v>
      </c>
      <c r="E45" s="103" t="s">
        <v>171</v>
      </c>
      <c r="F45" s="103" t="s">
        <v>172</v>
      </c>
      <c r="G45" s="69" t="s">
        <v>172</v>
      </c>
      <c r="H45" s="102">
        <v>0</v>
      </c>
      <c r="I45" s="102">
        <v>0</v>
      </c>
      <c r="J45" s="102">
        <v>0</v>
      </c>
      <c r="K45" s="102"/>
      <c r="L45" s="102"/>
      <c r="M45" s="90">
        <f t="shared" si="1"/>
        <v>0</v>
      </c>
      <c r="N45" s="90" t="s">
        <v>183</v>
      </c>
      <c r="O45" s="80"/>
      <c r="P45" s="50"/>
      <c r="Q45" s="76"/>
    </row>
    <row r="46" spans="1:14" ht="21" customHeight="1">
      <c r="A46" s="218" t="s">
        <v>7</v>
      </c>
      <c r="B46" s="218"/>
      <c r="C46" s="93"/>
      <c r="D46" s="93"/>
      <c r="E46" s="93"/>
      <c r="F46" s="93"/>
      <c r="G46" s="93"/>
      <c r="H46" s="113">
        <f>H16+H17+H18+H19+H20+H21+H22+H23+H24+H26+H27+H28+H29+H30+H31+H32+H33+H34+H35+H36+H37+H38+H39+H40+H41+H42+H44+H45</f>
        <v>179770.5</v>
      </c>
      <c r="I46" s="113">
        <f>I16+I17+I18+I19+I20+I21+I22+I23+I24+I25+I26+I27+I28+I29+I30+I31+I32+I33+I34+I35+I36+I39+I40+I41+I42+I44+I45</f>
        <v>186121</v>
      </c>
      <c r="J46" s="104">
        <f>J16+J17+J18+J19+J20+J21+J22+J23+J24+J26+J27+J28+J29+J30+J31+J32+J33+J34+J35+J36+J39+J40+J41+J42+J44+J45</f>
        <v>169849.5</v>
      </c>
      <c r="K46" s="104">
        <f>K16+K17+K18+K19+K20+K21+K22+K23+K24+K26+K27+K28+K29+K30+K31+K32+K33+K34+K35+K36+K39+K40+K41+K42+K44+K45</f>
        <v>169849.5</v>
      </c>
      <c r="L46" s="104">
        <f>L16+L17+L18+L19+L20+L21+L22+L23+L24+L26+L27+L28+L29+L30+L31+L32+L33+L34+L35+L36+L39+L40+L41+L42+L44+L45</f>
        <v>169849.5</v>
      </c>
      <c r="M46" s="90">
        <f t="shared" si="1"/>
        <v>875440</v>
      </c>
      <c r="N46" s="114"/>
    </row>
    <row r="47" spans="1:14" ht="27.75" customHeight="1">
      <c r="A47" s="115" t="s">
        <v>161</v>
      </c>
      <c r="B47" s="116"/>
      <c r="C47" s="117"/>
      <c r="D47" s="117"/>
      <c r="E47" s="117"/>
      <c r="F47" s="117"/>
      <c r="G47" s="117"/>
      <c r="H47" s="117"/>
      <c r="I47" s="117"/>
      <c r="J47" s="118"/>
      <c r="K47" s="118"/>
      <c r="L47" s="118"/>
      <c r="M47" s="117"/>
      <c r="N47" s="119"/>
    </row>
    <row r="48" spans="1:14" ht="63" customHeight="1">
      <c r="A48" s="210" t="s">
        <v>213</v>
      </c>
      <c r="B48" s="213" t="s">
        <v>176</v>
      </c>
      <c r="C48" s="69" t="s">
        <v>153</v>
      </c>
      <c r="D48" s="107" t="s">
        <v>173</v>
      </c>
      <c r="E48" s="107" t="s">
        <v>171</v>
      </c>
      <c r="F48" s="120" t="s">
        <v>198</v>
      </c>
      <c r="G48" s="115">
        <v>611</v>
      </c>
      <c r="H48" s="121">
        <v>23037.9</v>
      </c>
      <c r="I48" s="121">
        <v>23798.8</v>
      </c>
      <c r="J48" s="121">
        <v>20469.1</v>
      </c>
      <c r="K48" s="121">
        <v>20469.1</v>
      </c>
      <c r="L48" s="121">
        <v>20469.1</v>
      </c>
      <c r="M48" s="121">
        <f>SUM(H48:L48)</f>
        <v>108244</v>
      </c>
      <c r="N48" s="199" t="s">
        <v>184</v>
      </c>
    </row>
    <row r="49" spans="1:14" ht="63" customHeight="1">
      <c r="A49" s="211"/>
      <c r="B49" s="214"/>
      <c r="C49" s="69" t="s">
        <v>153</v>
      </c>
      <c r="D49" s="107" t="s">
        <v>173</v>
      </c>
      <c r="E49" s="107" t="s">
        <v>171</v>
      </c>
      <c r="F49" s="120" t="s">
        <v>198</v>
      </c>
      <c r="G49" s="115">
        <v>612</v>
      </c>
      <c r="H49" s="121">
        <v>228.9</v>
      </c>
      <c r="I49" s="121">
        <v>1395.5</v>
      </c>
      <c r="J49" s="121">
        <v>125.5</v>
      </c>
      <c r="K49" s="121">
        <v>125.5</v>
      </c>
      <c r="L49" s="121">
        <v>125.5</v>
      </c>
      <c r="M49" s="121">
        <f aca="true" t="shared" si="2" ref="M49:M64">SUM(H49:L49)</f>
        <v>2000.9</v>
      </c>
      <c r="N49" s="200"/>
    </row>
    <row r="50" spans="1:14" ht="68.25" customHeight="1">
      <c r="A50" s="212"/>
      <c r="B50" s="105" t="s">
        <v>194</v>
      </c>
      <c r="C50" s="69" t="s">
        <v>153</v>
      </c>
      <c r="D50" s="107" t="s">
        <v>173</v>
      </c>
      <c r="E50" s="107" t="s">
        <v>171</v>
      </c>
      <c r="F50" s="107" t="s">
        <v>172</v>
      </c>
      <c r="G50" s="69" t="s">
        <v>172</v>
      </c>
      <c r="H50" s="104">
        <f>959+71.4+16.6</f>
        <v>1047</v>
      </c>
      <c r="I50" s="104">
        <v>1619.2</v>
      </c>
      <c r="J50" s="104">
        <v>1623.7</v>
      </c>
      <c r="K50" s="104">
        <v>1623.7</v>
      </c>
      <c r="L50" s="104">
        <v>1623.7</v>
      </c>
      <c r="M50" s="121">
        <f t="shared" si="2"/>
        <v>7537.3</v>
      </c>
      <c r="N50" s="201"/>
    </row>
    <row r="51" spans="1:14" ht="68.25" customHeight="1">
      <c r="A51" s="215" t="s">
        <v>214</v>
      </c>
      <c r="B51" s="206" t="s">
        <v>165</v>
      </c>
      <c r="C51" s="199" t="s">
        <v>233</v>
      </c>
      <c r="D51" s="107" t="s">
        <v>173</v>
      </c>
      <c r="E51" s="107" t="s">
        <v>211</v>
      </c>
      <c r="F51" s="107" t="s">
        <v>221</v>
      </c>
      <c r="G51" s="69">
        <v>612</v>
      </c>
      <c r="H51" s="104"/>
      <c r="I51" s="104">
        <v>49.6</v>
      </c>
      <c r="J51" s="128">
        <v>40.5</v>
      </c>
      <c r="K51" s="104"/>
      <c r="L51" s="104"/>
      <c r="M51" s="121">
        <f t="shared" si="2"/>
        <v>90.1</v>
      </c>
      <c r="N51" s="88"/>
    </row>
    <row r="52" spans="1:14" ht="215.25" customHeight="1">
      <c r="A52" s="216"/>
      <c r="B52" s="207"/>
      <c r="C52" s="201"/>
      <c r="D52" s="107" t="s">
        <v>173</v>
      </c>
      <c r="E52" s="107" t="s">
        <v>211</v>
      </c>
      <c r="F52" s="107" t="s">
        <v>221</v>
      </c>
      <c r="G52" s="69">
        <v>244</v>
      </c>
      <c r="H52" s="123">
        <v>59.6</v>
      </c>
      <c r="I52" s="123">
        <v>10</v>
      </c>
      <c r="J52" s="123">
        <f>54+10</f>
        <v>64</v>
      </c>
      <c r="K52" s="123">
        <v>59.6</v>
      </c>
      <c r="L52" s="123">
        <v>59.6</v>
      </c>
      <c r="M52" s="121">
        <f t="shared" si="2"/>
        <v>252.8</v>
      </c>
      <c r="N52" s="124" t="s">
        <v>169</v>
      </c>
    </row>
    <row r="53" spans="1:14" ht="60" customHeight="1">
      <c r="A53" s="122" t="s">
        <v>215</v>
      </c>
      <c r="B53" s="206" t="s">
        <v>185</v>
      </c>
      <c r="C53" s="199" t="s">
        <v>153</v>
      </c>
      <c r="D53" s="107" t="s">
        <v>173</v>
      </c>
      <c r="E53" s="107" t="s">
        <v>211</v>
      </c>
      <c r="F53" s="107" t="s">
        <v>221</v>
      </c>
      <c r="G53" s="69">
        <v>244</v>
      </c>
      <c r="H53" s="123">
        <v>31.4</v>
      </c>
      <c r="I53" s="123"/>
      <c r="J53" s="123"/>
      <c r="K53" s="123">
        <v>47.4</v>
      </c>
      <c r="L53" s="123">
        <v>47.4</v>
      </c>
      <c r="M53" s="121">
        <f t="shared" si="2"/>
        <v>126.2</v>
      </c>
      <c r="N53" s="124" t="s">
        <v>187</v>
      </c>
    </row>
    <row r="54" spans="1:14" ht="60" customHeight="1">
      <c r="A54" s="122"/>
      <c r="B54" s="207"/>
      <c r="C54" s="201"/>
      <c r="D54" s="107" t="s">
        <v>173</v>
      </c>
      <c r="E54" s="107" t="s">
        <v>211</v>
      </c>
      <c r="F54" s="107" t="s">
        <v>221</v>
      </c>
      <c r="G54" s="69">
        <v>612</v>
      </c>
      <c r="H54" s="123">
        <v>16</v>
      </c>
      <c r="I54" s="123">
        <v>47.4</v>
      </c>
      <c r="J54" s="125">
        <v>31.5</v>
      </c>
      <c r="K54" s="125"/>
      <c r="L54" s="125"/>
      <c r="M54" s="121">
        <f t="shared" si="2"/>
        <v>94.9</v>
      </c>
      <c r="N54" s="126"/>
    </row>
    <row r="55" spans="1:14" ht="60.75" customHeight="1">
      <c r="A55" s="220" t="s">
        <v>216</v>
      </c>
      <c r="B55" s="203" t="s">
        <v>170</v>
      </c>
      <c r="C55" s="69" t="s">
        <v>153</v>
      </c>
      <c r="D55" s="61">
        <v>975</v>
      </c>
      <c r="E55" s="107" t="s">
        <v>175</v>
      </c>
      <c r="F55" s="107" t="s">
        <v>172</v>
      </c>
      <c r="G55" s="107" t="s">
        <v>172</v>
      </c>
      <c r="H55" s="104">
        <v>0</v>
      </c>
      <c r="I55" s="104">
        <v>0</v>
      </c>
      <c r="J55" s="113">
        <v>0</v>
      </c>
      <c r="K55" s="113"/>
      <c r="L55" s="113"/>
      <c r="M55" s="121">
        <f t="shared" si="2"/>
        <v>0</v>
      </c>
      <c r="N55" s="203" t="s">
        <v>186</v>
      </c>
    </row>
    <row r="56" spans="1:14" ht="99" customHeight="1">
      <c r="A56" s="221"/>
      <c r="B56" s="204"/>
      <c r="C56" s="90" t="s">
        <v>167</v>
      </c>
      <c r="D56" s="61">
        <v>964</v>
      </c>
      <c r="E56" s="107" t="s">
        <v>175</v>
      </c>
      <c r="F56" s="107" t="s">
        <v>172</v>
      </c>
      <c r="G56" s="127" t="s">
        <v>172</v>
      </c>
      <c r="H56" s="104">
        <v>0</v>
      </c>
      <c r="I56" s="104">
        <v>0</v>
      </c>
      <c r="J56" s="113">
        <v>0</v>
      </c>
      <c r="K56" s="113"/>
      <c r="L56" s="113"/>
      <c r="M56" s="121">
        <f t="shared" si="2"/>
        <v>0</v>
      </c>
      <c r="N56" s="204"/>
    </row>
    <row r="57" spans="1:14" ht="73.5" customHeight="1">
      <c r="A57" s="222"/>
      <c r="B57" s="205"/>
      <c r="C57" s="90" t="s">
        <v>166</v>
      </c>
      <c r="D57" s="61">
        <v>956</v>
      </c>
      <c r="E57" s="107" t="s">
        <v>177</v>
      </c>
      <c r="F57" s="107" t="s">
        <v>172</v>
      </c>
      <c r="G57" s="127" t="s">
        <v>172</v>
      </c>
      <c r="H57" s="104">
        <v>0</v>
      </c>
      <c r="I57" s="104">
        <v>0</v>
      </c>
      <c r="J57" s="113">
        <v>0</v>
      </c>
      <c r="K57" s="113"/>
      <c r="L57" s="113"/>
      <c r="M57" s="121">
        <f t="shared" si="2"/>
        <v>0</v>
      </c>
      <c r="N57" s="205"/>
    </row>
    <row r="58" spans="1:14" ht="95.25" customHeight="1">
      <c r="A58" s="108" t="s">
        <v>217</v>
      </c>
      <c r="B58" s="69" t="s">
        <v>188</v>
      </c>
      <c r="C58" s="69" t="s">
        <v>227</v>
      </c>
      <c r="D58" s="107" t="s">
        <v>173</v>
      </c>
      <c r="E58" s="107" t="s">
        <v>211</v>
      </c>
      <c r="F58" s="107" t="s">
        <v>221</v>
      </c>
      <c r="G58" s="107" t="s">
        <v>226</v>
      </c>
      <c r="H58" s="104">
        <v>114.4</v>
      </c>
      <c r="I58" s="104">
        <v>178.2</v>
      </c>
      <c r="J58" s="113">
        <v>0</v>
      </c>
      <c r="K58" s="113"/>
      <c r="L58" s="113"/>
      <c r="M58" s="121">
        <f t="shared" si="2"/>
        <v>292.6</v>
      </c>
      <c r="N58" s="69" t="s">
        <v>162</v>
      </c>
    </row>
    <row r="59" spans="1:14" ht="77.25" customHeight="1">
      <c r="A59" s="108" t="s">
        <v>218</v>
      </c>
      <c r="B59" s="69" t="s">
        <v>189</v>
      </c>
      <c r="C59" s="69" t="s">
        <v>153</v>
      </c>
      <c r="D59" s="107" t="s">
        <v>173</v>
      </c>
      <c r="E59" s="107" t="s">
        <v>171</v>
      </c>
      <c r="F59" s="81" t="s">
        <v>204</v>
      </c>
      <c r="G59" s="94">
        <v>612</v>
      </c>
      <c r="H59" s="104">
        <v>5</v>
      </c>
      <c r="I59" s="104">
        <v>5</v>
      </c>
      <c r="J59" s="104">
        <v>5</v>
      </c>
      <c r="K59" s="104">
        <v>5</v>
      </c>
      <c r="L59" s="104">
        <v>5</v>
      </c>
      <c r="M59" s="121">
        <f t="shared" si="2"/>
        <v>25</v>
      </c>
      <c r="N59" s="69" t="s">
        <v>190</v>
      </c>
    </row>
    <row r="60" spans="1:14" ht="21" customHeight="1">
      <c r="A60" s="219" t="s">
        <v>8</v>
      </c>
      <c r="B60" s="219"/>
      <c r="C60" s="30"/>
      <c r="D60" s="30"/>
      <c r="E60" s="30"/>
      <c r="F60" s="30"/>
      <c r="G60" s="30"/>
      <c r="H60" s="86">
        <f>H48+H49+H50+H52+H53+H54+H55+H56+H57+H58+H59</f>
        <v>24540.2</v>
      </c>
      <c r="I60" s="86">
        <f>I48+I49+I50+I51+I52+I53+I54+I55+I56+I57+I58+I59</f>
        <v>27103.7</v>
      </c>
      <c r="J60" s="86">
        <f>J48+J49+J50+J51+J52+J53+J54+J55+J56+J57+J58+J59</f>
        <v>22359.3</v>
      </c>
      <c r="K60" s="86">
        <f>K48+K49+K50+K51+K52+K53+K54+K55+K56+K57+K58+K59</f>
        <v>22330.3</v>
      </c>
      <c r="L60" s="86">
        <f>L48+L49+L50+L51+L52+L53+L54+L55+L56+L57+L58+L59</f>
        <v>22330.3</v>
      </c>
      <c r="M60" s="101">
        <f t="shared" si="2"/>
        <v>118663.8</v>
      </c>
      <c r="N60" s="87"/>
    </row>
    <row r="61" spans="1:14" s="67" customFormat="1" ht="30" customHeight="1">
      <c r="A61" s="219" t="s">
        <v>205</v>
      </c>
      <c r="B61" s="219"/>
      <c r="C61" s="12"/>
      <c r="D61" s="12"/>
      <c r="E61" s="12"/>
      <c r="F61" s="12"/>
      <c r="G61" s="12"/>
      <c r="H61" s="86">
        <f>H60+H46+H14</f>
        <v>214471.9</v>
      </c>
      <c r="I61" s="86">
        <f>I60+I46+I14</f>
        <v>224417.7</v>
      </c>
      <c r="J61" s="86">
        <f>J60+J46+J14</f>
        <v>198985.1</v>
      </c>
      <c r="K61" s="86">
        <f>K60+K46+K14</f>
        <v>198956.1</v>
      </c>
      <c r="L61" s="86">
        <f>L60+L46+L14</f>
        <v>198956.1</v>
      </c>
      <c r="M61" s="101">
        <f t="shared" si="2"/>
        <v>1035786.9</v>
      </c>
      <c r="N61" s="29"/>
    </row>
    <row r="62" spans="1:14" s="67" customFormat="1" ht="30" customHeight="1">
      <c r="A62" s="208" t="s">
        <v>206</v>
      </c>
      <c r="B62" s="209"/>
      <c r="C62" s="12"/>
      <c r="D62" s="12"/>
      <c r="E62" s="12"/>
      <c r="F62" s="12"/>
      <c r="G62" s="12"/>
      <c r="H62" s="86">
        <f>H7+H11+H12+H31+H32+H33+H34+H35+H36+H37+H38</f>
        <v>109406.9</v>
      </c>
      <c r="I62" s="86">
        <f>I11+I12+I31+I32+I33+I34+I35+I36</f>
        <v>109845.3</v>
      </c>
      <c r="J62" s="86">
        <f>J11+J12+J31+J32+J33+J34+J35+J36</f>
        <v>109047.4</v>
      </c>
      <c r="K62" s="86">
        <f>K11+K12+K31+K32+K33+K34+K35+K36</f>
        <v>109047.4</v>
      </c>
      <c r="L62" s="86">
        <f>L11+L12+L31+L32+L33+L34+L35+L36</f>
        <v>109047.4</v>
      </c>
      <c r="M62" s="101">
        <f t="shared" si="2"/>
        <v>546394.4</v>
      </c>
      <c r="N62" s="29"/>
    </row>
    <row r="63" spans="1:14" s="67" customFormat="1" ht="30" customHeight="1">
      <c r="A63" s="208" t="s">
        <v>207</v>
      </c>
      <c r="B63" s="209"/>
      <c r="C63" s="12"/>
      <c r="D63" s="12"/>
      <c r="E63" s="12"/>
      <c r="F63" s="12"/>
      <c r="G63" s="12"/>
      <c r="H63" s="86">
        <f>H8+H9+H16+H17+H18+H19+H20+H21+H22+H23+H24+H26+H27+H28+H29+H30+H44+H48+H49+H58+H59+H52+H53+H54</f>
        <v>103240.4</v>
      </c>
      <c r="I63" s="86">
        <f>I8+I9+I13+I16+I17+I18+I19+I20+I21+I22+I23+I24+I25+I26+I27+I28+I29+I30+I44+I48+I49+I58+I59+I52+I53+I54+I51</f>
        <v>112421.1</v>
      </c>
      <c r="J63" s="86">
        <f>J8+J9+J16+J17+J18+J19+J20+J21+J22+J23+J24+J26+J27+J28+J29+J30+J44+J48+J49+J58+J59+J52+J53+J54+J51</f>
        <v>88103.2</v>
      </c>
      <c r="K63" s="86">
        <f>K8+K9+K16+K17+K18+K19+K20+K21+K22+K23+K24+K26+K27+K28+K29+K30+K44+K48+K49+K58+K59+K52+K53+K54+K51</f>
        <v>88074.2</v>
      </c>
      <c r="L63" s="86">
        <f>L8+L9+L16+L17+L18+L19+L20+L21+L22+L23+L24+L26+L27+L28+L29+L30+L44+L48+L49+L58+L59+L52+L53+L54+L51</f>
        <v>88074.2</v>
      </c>
      <c r="M63" s="101">
        <f t="shared" si="2"/>
        <v>479913.1</v>
      </c>
      <c r="N63" s="29"/>
    </row>
    <row r="64" spans="1:14" s="67" customFormat="1" ht="30" customHeight="1">
      <c r="A64" s="208" t="s">
        <v>208</v>
      </c>
      <c r="B64" s="209"/>
      <c r="C64" s="12"/>
      <c r="D64" s="12"/>
      <c r="E64" s="12"/>
      <c r="F64" s="12"/>
      <c r="G64" s="12"/>
      <c r="H64" s="86">
        <f>H39+H50</f>
        <v>1824.6</v>
      </c>
      <c r="I64" s="86">
        <f>I39+I50</f>
        <v>2151.3</v>
      </c>
      <c r="J64" s="86">
        <f>J39+J50</f>
        <v>1834.5</v>
      </c>
      <c r="K64" s="86">
        <f>K39+K50</f>
        <v>1834.5</v>
      </c>
      <c r="L64" s="86">
        <f>L39+L50</f>
        <v>1834.5</v>
      </c>
      <c r="M64" s="101">
        <f t="shared" si="2"/>
        <v>9479.4</v>
      </c>
      <c r="N64" s="29"/>
    </row>
    <row r="65" spans="1:14" s="67" customFormat="1" ht="30" customHeight="1">
      <c r="A65" s="82"/>
      <c r="B65" s="82"/>
      <c r="C65" s="83"/>
      <c r="D65" s="83"/>
      <c r="E65" s="83"/>
      <c r="F65" s="83"/>
      <c r="G65" s="83"/>
      <c r="H65" s="84"/>
      <c r="I65" s="84"/>
      <c r="J65" s="84"/>
      <c r="K65" s="84"/>
      <c r="L65" s="84"/>
      <c r="M65" s="84"/>
      <c r="N65" s="3"/>
    </row>
    <row r="66" spans="1:14" ht="64.5" customHeight="1">
      <c r="A66" s="217" t="s">
        <v>228</v>
      </c>
      <c r="B66" s="217"/>
      <c r="C66" s="217"/>
      <c r="D66" s="71"/>
      <c r="E66" s="71"/>
      <c r="F66" s="71"/>
      <c r="G66" s="71"/>
      <c r="H66" s="85"/>
      <c r="N66" s="40" t="s">
        <v>229</v>
      </c>
    </row>
    <row r="67" spans="1:7" ht="59.25" customHeight="1">
      <c r="A67" s="16"/>
      <c r="B67" s="15"/>
      <c r="C67" s="17"/>
      <c r="D67" s="17"/>
      <c r="E67" s="17"/>
      <c r="F67" s="17"/>
      <c r="G67" s="17"/>
    </row>
    <row r="68" spans="1:14" s="56" customFormat="1" ht="24.75" customHeight="1">
      <c r="A68" s="16"/>
      <c r="B68" s="15"/>
      <c r="C68" s="17"/>
      <c r="D68" s="17"/>
      <c r="E68" s="17"/>
      <c r="F68" s="17"/>
      <c r="G68" s="17"/>
      <c r="H68" s="1"/>
      <c r="I68" s="1"/>
      <c r="J68" s="1"/>
      <c r="K68" s="1"/>
      <c r="L68" s="1"/>
      <c r="M68" s="1"/>
      <c r="N68" s="1"/>
    </row>
    <row r="69" spans="1:7" ht="20.25" customHeight="1">
      <c r="A69" s="16"/>
      <c r="B69" s="15"/>
      <c r="C69" s="17"/>
      <c r="D69" s="17"/>
      <c r="E69" s="17"/>
      <c r="F69" s="17"/>
      <c r="G69" s="17"/>
    </row>
    <row r="70" spans="1:14" s="26" customFormat="1" ht="15.75">
      <c r="A70" s="16"/>
      <c r="B70" s="15"/>
      <c r="C70" s="17"/>
      <c r="D70" s="17"/>
      <c r="E70" s="17"/>
      <c r="F70" s="17"/>
      <c r="G70" s="17"/>
      <c r="H70" s="1"/>
      <c r="I70" s="1"/>
      <c r="J70" s="1"/>
      <c r="K70" s="1"/>
      <c r="L70" s="1"/>
      <c r="M70" s="1"/>
      <c r="N70" s="1"/>
    </row>
    <row r="71" spans="1:14" s="3" customFormat="1" ht="15.75">
      <c r="A71" s="16"/>
      <c r="B71" s="15"/>
      <c r="C71" s="17"/>
      <c r="D71" s="17"/>
      <c r="E71" s="17"/>
      <c r="F71" s="17"/>
      <c r="G71" s="17"/>
      <c r="H71" s="1"/>
      <c r="I71" s="1"/>
      <c r="J71" s="1"/>
      <c r="K71" s="1"/>
      <c r="L71" s="1"/>
      <c r="M71" s="1"/>
      <c r="N71" s="1"/>
    </row>
    <row r="72" spans="1:7" ht="15.75">
      <c r="A72" s="16"/>
      <c r="B72" s="15"/>
      <c r="C72" s="17"/>
      <c r="D72" s="17"/>
      <c r="E72" s="17"/>
      <c r="F72" s="17"/>
      <c r="G72" s="17"/>
    </row>
    <row r="73" spans="1:7" ht="15.75">
      <c r="A73" s="16"/>
      <c r="B73" s="15"/>
      <c r="C73" s="17"/>
      <c r="D73" s="17"/>
      <c r="E73" s="17"/>
      <c r="F73" s="17"/>
      <c r="G73" s="17"/>
    </row>
    <row r="74" spans="1:7" ht="15.75">
      <c r="A74" s="16"/>
      <c r="B74" s="15"/>
      <c r="C74" s="17"/>
      <c r="D74" s="17"/>
      <c r="E74" s="17"/>
      <c r="F74" s="17"/>
      <c r="G74" s="17"/>
    </row>
    <row r="75" spans="1:7" ht="15.75">
      <c r="A75" s="16"/>
      <c r="B75" s="15"/>
      <c r="C75" s="17"/>
      <c r="D75" s="17"/>
      <c r="E75" s="17"/>
      <c r="F75" s="17"/>
      <c r="G75" s="17"/>
    </row>
    <row r="76" spans="1:7" ht="15.75">
      <c r="A76" s="16"/>
      <c r="B76" s="15"/>
      <c r="C76" s="17"/>
      <c r="D76" s="17"/>
      <c r="E76" s="17"/>
      <c r="F76" s="17"/>
      <c r="G76" s="17"/>
    </row>
    <row r="77" spans="1:7" ht="15.75">
      <c r="A77" s="16"/>
      <c r="B77" s="15"/>
      <c r="C77" s="17"/>
      <c r="D77" s="17"/>
      <c r="E77" s="17"/>
      <c r="F77" s="17"/>
      <c r="G77" s="17"/>
    </row>
    <row r="78" spans="1:7" ht="15.75">
      <c r="A78" s="16"/>
      <c r="B78" s="15"/>
      <c r="C78" s="17"/>
      <c r="D78" s="17"/>
      <c r="E78" s="17"/>
      <c r="F78" s="17"/>
      <c r="G78" s="17"/>
    </row>
    <row r="79" spans="1:7" ht="15.75">
      <c r="A79" s="16"/>
      <c r="B79" s="15"/>
      <c r="C79" s="17"/>
      <c r="D79" s="17"/>
      <c r="E79" s="17"/>
      <c r="F79" s="17"/>
      <c r="G79" s="17"/>
    </row>
    <row r="80" spans="1:7" ht="15.75">
      <c r="A80" s="16"/>
      <c r="B80" s="15"/>
      <c r="C80" s="17"/>
      <c r="D80" s="17"/>
      <c r="E80" s="17"/>
      <c r="F80" s="17"/>
      <c r="G80" s="17"/>
    </row>
    <row r="81" spans="1:7" ht="15.75">
      <c r="A81" s="16"/>
      <c r="B81" s="15"/>
      <c r="C81" s="17"/>
      <c r="D81" s="17"/>
      <c r="E81" s="17"/>
      <c r="F81" s="17"/>
      <c r="G81" s="17"/>
    </row>
    <row r="82" spans="1:7" ht="15.75">
      <c r="A82" s="16"/>
      <c r="B82" s="15"/>
      <c r="C82" s="17"/>
      <c r="D82" s="17"/>
      <c r="E82" s="17"/>
      <c r="F82" s="17"/>
      <c r="G82" s="17"/>
    </row>
    <row r="83" spans="1:7" ht="15.75">
      <c r="A83" s="16"/>
      <c r="B83" s="15"/>
      <c r="C83" s="17"/>
      <c r="D83" s="17"/>
      <c r="E83" s="17"/>
      <c r="F83" s="17"/>
      <c r="G83" s="17"/>
    </row>
    <row r="84" spans="1:7" ht="15.75">
      <c r="A84" s="16"/>
      <c r="B84" s="15"/>
      <c r="C84" s="17"/>
      <c r="D84" s="17"/>
      <c r="E84" s="17"/>
      <c r="F84" s="17"/>
      <c r="G84" s="17"/>
    </row>
    <row r="85" spans="1:7" ht="15.75">
      <c r="A85" s="16"/>
      <c r="B85" s="15"/>
      <c r="C85" s="17"/>
      <c r="D85" s="17"/>
      <c r="E85" s="17"/>
      <c r="F85" s="17"/>
      <c r="G85" s="17"/>
    </row>
    <row r="86" spans="1:7" ht="15.75">
      <c r="A86" s="16"/>
      <c r="B86" s="15"/>
      <c r="C86" s="17"/>
      <c r="D86" s="17"/>
      <c r="E86" s="17"/>
      <c r="F86" s="17"/>
      <c r="G86" s="17"/>
    </row>
    <row r="87" spans="1:7" ht="15.75">
      <c r="A87" s="16"/>
      <c r="B87" s="15"/>
      <c r="C87" s="17"/>
      <c r="D87" s="17"/>
      <c r="E87" s="17"/>
      <c r="F87" s="17"/>
      <c r="G87" s="17"/>
    </row>
    <row r="88" spans="1:7" ht="15.75">
      <c r="A88" s="16"/>
      <c r="B88" s="15"/>
      <c r="C88" s="17"/>
      <c r="D88" s="17"/>
      <c r="E88" s="17"/>
      <c r="F88" s="17"/>
      <c r="G88" s="17"/>
    </row>
    <row r="89" spans="1:7" ht="15.75">
      <c r="A89" s="16"/>
      <c r="B89" s="15"/>
      <c r="C89" s="17"/>
      <c r="D89" s="17"/>
      <c r="E89" s="17"/>
      <c r="F89" s="17"/>
      <c r="G89" s="17"/>
    </row>
    <row r="90" spans="1:7" ht="15.75">
      <c r="A90" s="16"/>
      <c r="B90" s="15"/>
      <c r="C90" s="17"/>
      <c r="D90" s="17"/>
      <c r="E90" s="17"/>
      <c r="F90" s="17"/>
      <c r="G90" s="17"/>
    </row>
    <row r="91" spans="1:7" ht="15.75">
      <c r="A91" s="16"/>
      <c r="B91" s="15"/>
      <c r="C91" s="17"/>
      <c r="D91" s="17"/>
      <c r="E91" s="17"/>
      <c r="F91" s="17"/>
      <c r="G91" s="17"/>
    </row>
    <row r="92" spans="1:7" ht="15.75">
      <c r="A92" s="16"/>
      <c r="B92" s="15"/>
      <c r="C92" s="17"/>
      <c r="D92" s="17"/>
      <c r="E92" s="17"/>
      <c r="F92" s="17"/>
      <c r="G92" s="17"/>
    </row>
    <row r="93" spans="1:7" ht="15.75">
      <c r="A93" s="16"/>
      <c r="B93" s="15"/>
      <c r="C93" s="17"/>
      <c r="D93" s="17"/>
      <c r="E93" s="17"/>
      <c r="F93" s="17"/>
      <c r="G93" s="17"/>
    </row>
    <row r="94" spans="1:7" ht="15.75">
      <c r="A94" s="16"/>
      <c r="B94" s="15"/>
      <c r="C94" s="17"/>
      <c r="D94" s="17"/>
      <c r="E94" s="17"/>
      <c r="F94" s="17"/>
      <c r="G94" s="17"/>
    </row>
    <row r="95" spans="1:7" ht="15.75">
      <c r="A95" s="16"/>
      <c r="B95" s="15"/>
      <c r="C95" s="17"/>
      <c r="D95" s="17"/>
      <c r="E95" s="17"/>
      <c r="F95" s="17"/>
      <c r="G95" s="17"/>
    </row>
    <row r="96" spans="1:7" ht="15.75">
      <c r="A96" s="16"/>
      <c r="B96" s="15"/>
      <c r="C96" s="17"/>
      <c r="D96" s="17"/>
      <c r="E96" s="17"/>
      <c r="F96" s="17"/>
      <c r="G96" s="17"/>
    </row>
    <row r="97" spans="1:7" ht="15.75">
      <c r="A97" s="16"/>
      <c r="B97" s="15"/>
      <c r="C97" s="17"/>
      <c r="D97" s="17"/>
      <c r="E97" s="17"/>
      <c r="F97" s="17"/>
      <c r="G97" s="17"/>
    </row>
    <row r="98" spans="1:7" ht="15.75">
      <c r="A98" s="16"/>
      <c r="B98" s="15"/>
      <c r="C98" s="17"/>
      <c r="D98" s="17"/>
      <c r="E98" s="17"/>
      <c r="F98" s="17"/>
      <c r="G98" s="17"/>
    </row>
    <row r="99" spans="1:7" ht="15.75">
      <c r="A99" s="16"/>
      <c r="B99" s="15"/>
      <c r="C99" s="17"/>
      <c r="D99" s="17"/>
      <c r="E99" s="17"/>
      <c r="F99" s="17"/>
      <c r="G99" s="17"/>
    </row>
    <row r="100" spans="1:7" ht="15.75">
      <c r="A100" s="16"/>
      <c r="B100" s="15"/>
      <c r="C100" s="17"/>
      <c r="D100" s="17"/>
      <c r="E100" s="17"/>
      <c r="F100" s="17"/>
      <c r="G100" s="17"/>
    </row>
    <row r="101" spans="1:7" ht="15.75">
      <c r="A101" s="16"/>
      <c r="B101" s="15"/>
      <c r="C101" s="17"/>
      <c r="D101" s="17"/>
      <c r="E101" s="17"/>
      <c r="F101" s="17"/>
      <c r="G101" s="17"/>
    </row>
    <row r="102" spans="1:7" ht="15.75">
      <c r="A102" s="16"/>
      <c r="B102" s="15"/>
      <c r="C102" s="17"/>
      <c r="D102" s="17"/>
      <c r="E102" s="17"/>
      <c r="F102" s="17"/>
      <c r="G102" s="17"/>
    </row>
    <row r="103" spans="1:7" ht="15.75">
      <c r="A103" s="16"/>
      <c r="B103" s="15"/>
      <c r="C103" s="17"/>
      <c r="D103" s="17"/>
      <c r="E103" s="17"/>
      <c r="F103" s="17"/>
      <c r="G103" s="17"/>
    </row>
  </sheetData>
  <sheetProtection/>
  <mergeCells count="42">
    <mergeCell ref="A66:C66"/>
    <mergeCell ref="A46:B46"/>
    <mergeCell ref="A61:B61"/>
    <mergeCell ref="A60:B60"/>
    <mergeCell ref="A63:B63"/>
    <mergeCell ref="A64:B64"/>
    <mergeCell ref="C53:C54"/>
    <mergeCell ref="A55:A57"/>
    <mergeCell ref="N55:N57"/>
    <mergeCell ref="B51:B52"/>
    <mergeCell ref="C51:C52"/>
    <mergeCell ref="A62:B62"/>
    <mergeCell ref="B55:B57"/>
    <mergeCell ref="A48:A50"/>
    <mergeCell ref="B53:B54"/>
    <mergeCell ref="B48:B49"/>
    <mergeCell ref="A51:A52"/>
    <mergeCell ref="A6:N6"/>
    <mergeCell ref="C16:C30"/>
    <mergeCell ref="N16:N39"/>
    <mergeCell ref="N48:N50"/>
    <mergeCell ref="C11:C12"/>
    <mergeCell ref="B31:B38"/>
    <mergeCell ref="C31:C38"/>
    <mergeCell ref="A5:N5"/>
    <mergeCell ref="A15:N15"/>
    <mergeCell ref="H3:M3"/>
    <mergeCell ref="B16:B30"/>
    <mergeCell ref="A14:B14"/>
    <mergeCell ref="A11:A12"/>
    <mergeCell ref="B11:B12"/>
    <mergeCell ref="A8:A9"/>
    <mergeCell ref="B8:B9"/>
    <mergeCell ref="A16:A39"/>
    <mergeCell ref="H1:I1"/>
    <mergeCell ref="M1:N1"/>
    <mergeCell ref="A2:N2"/>
    <mergeCell ref="A3:A4"/>
    <mergeCell ref="B3:B4"/>
    <mergeCell ref="C3:C4"/>
    <mergeCell ref="D3:G3"/>
    <mergeCell ref="N3:N4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7" r:id="rId1"/>
  <headerFooter differentFirst="1">
    <oddHeader>&amp;C&amp;P</oddHead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2015-10-01T19:03:38Z</cp:lastPrinted>
  <dcterms:created xsi:type="dcterms:W3CDTF">2005-05-23T09:57:53Z</dcterms:created>
  <dcterms:modified xsi:type="dcterms:W3CDTF">2015-10-01T19:04:36Z</dcterms:modified>
  <cp:category/>
  <cp:version/>
  <cp:contentType/>
  <cp:contentStatus/>
</cp:coreProperties>
</file>