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636" tabRatio="798" firstSheet="2" activeTab="2"/>
  </bookViews>
  <sheets>
    <sheet name="Прил №1 к Паспорту ГП" sheetId="1" r:id="rId1"/>
    <sheet name="Прил №2 к Паспорту ГП" sheetId="2" r:id="rId2"/>
    <sheet name="Мероприятия пп 2" sheetId="3" r:id="rId3"/>
  </sheets>
  <definedNames>
    <definedName name="Z_2166B299_1DBB_4BE8_98C9_E9EFB21DCA26_.wvu.FilterData" localSheetId="2" hidden="1">'Мероприятия пп 2'!$A$4:$R$89</definedName>
    <definedName name="Z_2715DACA_7FC2_4162_875B_92B3FB82D8B1_.wvu.FilterData" localSheetId="2" hidden="1">'Мероприятия пп 2'!$A$4:$R$89</definedName>
    <definedName name="Z_29BFB567_1C85_481C_A8AF_8210D8E0792F_.wvu.FilterData" localSheetId="2" hidden="1">'Мероприятия пп 2'!$A$4:$R$89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'Мероприятия пп 2'!$A$4:$R$89</definedName>
    <definedName name="Z_4767DD30_F6FB_4FF0_A429_8866A8232500_.wvu.PrintArea" localSheetId="2" hidden="1">'Мероприятия пп 2'!$A$1:$O$86</definedName>
    <definedName name="Z_4767DD30_F6FB_4FF0_A429_8866A8232500_.wvu.PrintArea" localSheetId="0" hidden="1">'Прил №1 к Паспорту ГП'!$A$1:$K$62</definedName>
    <definedName name="Z_4767DD30_F6FB_4FF0_A429_8866A8232500_.wvu.PrintArea" localSheetId="1" hidden="1">'Прил №2 к Паспорту ГП'!$A$1:$Q$11</definedName>
    <definedName name="Z_4767DD30_F6FB_4FF0_A429_8866A8232500_.wvu.PrintTitles" localSheetId="2" hidden="1">'Мероприятия пп 2'!$3:$4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1" hidden="1">'Прил №2 к Паспорту ГП'!$3:$4</definedName>
    <definedName name="Z_4767DD30_F6FB_4FF0_A429_8866A8232500_.wvu.Rows" localSheetId="2" hidden="1">'Мероприятия пп 2'!#REF!,'Мероприятия пп 2'!#REF!,'Мероприятия пп 2'!#REF!,'Мероприятия пп 2'!$61:$61,'Мероприятия пп 2'!#REF!,'Мероприятия пп 2'!#REF!,'Мероприятия пп 2'!#REF!,'Мероприятия пп 2'!#REF!,'Мероприятия пп 2'!#REF!</definedName>
    <definedName name="Z_484BD7FD_1D3D_4528_954E_A98D5B59AC9C_.wvu.FilterData" localSheetId="2" hidden="1">'Мероприятия пп 2'!$A$4:$R$89</definedName>
    <definedName name="Z_7C917F30_361A_4C86_9002_2134EAE2E3CF_.wvu.FilterData" localSheetId="2" hidden="1">'Мероприятия пп 2'!$A$4:$R$89</definedName>
    <definedName name="Z_7C917F30_361A_4C86_9002_2134EAE2E3CF_.wvu.PrintArea" localSheetId="2" hidden="1">'Мероприятия пп 2'!$A$1:$O$86</definedName>
    <definedName name="Z_7C917F30_361A_4C86_9002_2134EAE2E3CF_.wvu.PrintTitles" localSheetId="2" hidden="1">'Мероприятия пп 2'!$3:$4</definedName>
    <definedName name="Z_7C917F30_361A_4C86_9002_2134EAE2E3CF_.wvu.Rows" localSheetId="2" hidden="1">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</definedName>
    <definedName name="Z_81F2AFB8_21DA_4513_90AB_0A09D7D72D56_.wvu.FilterData" localSheetId="2" hidden="1">'Мероприятия пп 2'!$A$4:$R$89</definedName>
    <definedName name="Z_AD6F79BD_847B_4421_A1AA_268A55FACAB4_.wvu.FilterData" localSheetId="2" hidden="1">'Мероприятия пп 2'!$A$4:$R$89</definedName>
    <definedName name="Z_B45C2115_52AF_4E7B_8578_551FB3CF371E_.wvu.FilterData" localSheetId="2" hidden="1">'Мероприятия пп 2'!$A$4:$R$89</definedName>
    <definedName name="Z_C75D4C66_EC35_48DB_8FCD_E29923CDB091_.wvu.FilterData" localSheetId="2" hidden="1">'Мероприятия пп 2'!$A$4:$R$89</definedName>
    <definedName name="Z_CDE1D6F6_68DF_42F8_B01A_FF6465B24CCD_.wvu.FilterData" localSheetId="2" hidden="1">'Мероприятия пп 2'!$A$4:$R$89</definedName>
    <definedName name="Z_CDE1D6F6_68DF_42F8_B01A_FF6465B24CCD_.wvu.PrintArea" localSheetId="2" hidden="1">'Мероприятия пп 2'!$A$1:$O$86</definedName>
    <definedName name="Z_CDE1D6F6_68DF_42F8_B01A_FF6465B24CCD_.wvu.PrintTitles" localSheetId="2" hidden="1">'Мероприятия пп 2'!$3:$4</definedName>
    <definedName name="Z_D97B14A5_4ECD_4EB7_B8A7_D41E462F19A2_.wvu.FilterData" localSheetId="2" hidden="1">'Мероприятия пп 2'!$A$4:$R$89</definedName>
    <definedName name="Z_FAC3C627_8E23_41AB_B3FB_95B33614D8DB_.wvu.FilterData" localSheetId="2" hidden="1">'Мероприятия пп 2'!$A$4:$R$89</definedName>
    <definedName name="_xlnm.Print_Titles" localSheetId="2">'Мероприятия пп 2'!$3:$4</definedName>
    <definedName name="_xlnm.Print_Titles" localSheetId="0">'Прил №1 к Паспорту ГП'!$3:$5</definedName>
    <definedName name="_xlnm.Print_Titles" localSheetId="1">'Прил №2 к Паспорту ГП'!$3:$4</definedName>
    <definedName name="_xlnm.Print_Area" localSheetId="2">'Мероприятия пп 2'!$A$1:$O$86</definedName>
    <definedName name="_xlnm.Print_Area" localSheetId="0">'Прил №1 к Паспорту ГП'!$A$1:$K$62</definedName>
    <definedName name="_xlnm.Print_Area" localSheetId="1">'Прил №2 к Паспорту ГП'!$A$1:$Q$11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<sst xmlns="http://schemas.openxmlformats.org/spreadsheetml/2006/main" count="560" uniqueCount="252">
  <si>
    <t>-</t>
  </si>
  <si>
    <t>Гос. стат. отчетность</t>
  </si>
  <si>
    <t>Ведомственная отчетность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</si>
  <si>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</si>
  <si>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</si>
  <si>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</si>
  <si>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</si>
  <si>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</si>
  <si>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Итого по задаче 3</t>
  </si>
  <si>
    <t>№ п/п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</si>
  <si>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</si>
  <si>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</si>
  <si>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</si>
  <si>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ед.</t>
  </si>
  <si>
    <t xml:space="preserve">Цели, задачи, мероприятия </t>
  </si>
  <si>
    <t>Доля оздоровленных детей школьного возраста</t>
  </si>
  <si>
    <t xml:space="preserve">Цели, задачи, показатели результатов 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</si>
  <si>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</si>
  <si>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</si>
  <si>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</si>
  <si>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</si>
  <si>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</si>
  <si>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</si>
  <si>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</si>
  <si>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</si>
  <si>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</si>
  <si>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</si>
  <si>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</si>
  <si>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</si>
  <si>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</si>
  <si>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</si>
  <si>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</si>
  <si>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Заместитель министра образования и науки Красноярского края</t>
  </si>
  <si>
    <t>Г.Н. Сухоплюев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</si>
  <si>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</si>
  <si>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</si>
  <si>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</si>
  <si>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</si>
  <si>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</si>
  <si>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</si>
  <si>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</si>
  <si>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</si>
  <si>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</si>
  <si>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</si>
  <si>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</si>
  <si>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</si>
  <si>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</si>
  <si>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</si>
  <si>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</si>
  <si>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</si>
  <si>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</si>
  <si>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</si>
  <si>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</si>
  <si>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</si>
  <si>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</si>
  <si>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</si>
  <si>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</si>
  <si>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</si>
  <si>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</si>
  <si>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</si>
  <si>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Распространение современных организационно-правовых моделей, обеспечивающих успешную социализацию детей с ограниченными возможностями здоровья и детей-инвалидов</t>
  </si>
  <si>
    <t>Софинансирование ФЦПРО</t>
  </si>
  <si>
    <t>ФМО 5210212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</si>
  <si>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</si>
  <si>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</si>
  <si>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</si>
  <si>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</si>
  <si>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</si>
  <si>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</si>
  <si>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</si>
  <si>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</si>
  <si>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</si>
  <si>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</si>
  <si>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</si>
  <si>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Х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</si>
  <si>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</si>
  <si>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
(в натуральном выражении)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</si>
  <si>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</si>
  <si>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</si>
  <si>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</si>
  <si>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</si>
  <si>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</si>
  <si>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</si>
  <si>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</si>
  <si>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</si>
  <si>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</si>
  <si>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</si>
  <si>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</si>
  <si>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</si>
  <si>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</si>
  <si>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</si>
  <si>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</si>
  <si>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</si>
  <si>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</si>
  <si>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</si>
  <si>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</si>
  <si>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</si>
  <si>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</si>
  <si>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</si>
  <si>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</si>
  <si>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</si>
  <si>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</si>
  <si>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</si>
  <si>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</si>
  <si>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</si>
  <si>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</si>
  <si>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</si>
  <si>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</si>
  <si>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</si>
  <si>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</si>
  <si>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</si>
  <si>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</si>
  <si>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</si>
  <si>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</si>
  <si>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</si>
  <si>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</si>
  <si>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</si>
  <si>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</si>
  <si>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</si>
  <si>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</si>
  <si>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</si>
  <si>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Ожидаются федеральные средства</t>
  </si>
  <si>
    <t>Заместитель министра образования и науки 
Красноярского края</t>
  </si>
  <si>
    <t>строки необходимо оставить, т.к. на эти мероприятия были заявки на получение средств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</si>
  <si>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</si>
  <si>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</si>
  <si>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</si>
  <si>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</si>
  <si>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</si>
  <si>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</si>
  <si>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</si>
  <si>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</si>
  <si>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</si>
  <si>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</si>
  <si>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</si>
  <si>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</si>
  <si>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</si>
  <si>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</si>
  <si>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</si>
  <si>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</si>
  <si>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</si>
  <si>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</si>
  <si>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</si>
  <si>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</si>
  <si>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</si>
  <si>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</si>
  <si>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</si>
  <si>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</si>
  <si>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</si>
  <si>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</si>
  <si>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 xml:space="preserve">Задача № 1 Создать безопасные и комфортные условия, соответствующие требованиям надзорных органов, в общеобразовательных учреждениях города Дивногорска. </t>
  </si>
  <si>
    <t>Задача № 2. Создать условия для получения детьми качественного образования в общеобразовательных учреждениях, обеспечить мониторинг качества.</t>
  </si>
  <si>
    <t>Цель: обеспечение потребности населения в качественном доступном общем и дополнительном образовании.</t>
  </si>
  <si>
    <t>Отдел образования администрации города Дивногорска</t>
  </si>
  <si>
    <t xml:space="preserve">Организация безопасного и комфортного подвоза учащихся </t>
  </si>
  <si>
    <t>Обеспечение питанием детей из малообеспеченных семей, обучающихся в муниципальных общеобразовательных учреждениях</t>
  </si>
  <si>
    <t>87,5% общеобразовательных организаций соответствуют требованиям действующего законодательства (ППБ 01-03, СанПиН, СНиП), от общего числа школ</t>
  </si>
  <si>
    <t>РБС</t>
  </si>
  <si>
    <t>Реализация приоритетного национального проекта «Образование»  в части выплаты вознаграждения за классное руководство в муниципальных общеобразовательных учреждениях</t>
  </si>
  <si>
    <t>ежегодно участвуют в конкурсе не менее 10 педагогов из общеобразовательных учреждений города Дивногорска</t>
  </si>
  <si>
    <t>100% детей из малообеспеченных семей, обучающихся в муниципальных общеобразовательных учреждениях опеспечены горячим питанием</t>
  </si>
  <si>
    <t>Задача № 3. Создать условия для получения детьми качественного дополнительного образования, выявления и поддержки  одаренных детей</t>
  </si>
  <si>
    <t xml:space="preserve">50 учащихся и 15 педагогов награждены премиями </t>
  </si>
  <si>
    <t>Подготовка образовательных учреждений к новому учебному году</t>
  </si>
  <si>
    <t>Отдел образования администрации города Дивногорска (МКУ О(С)ОШ №1)</t>
  </si>
  <si>
    <t xml:space="preserve">Проведение мероприятий интеллектуальной направленности </t>
  </si>
  <si>
    <t>Отдел культуры и искусства администрации города Дивногорска</t>
  </si>
  <si>
    <t>Отдел физической культуры, спорта и молодежной политики администрации города Дивногорска</t>
  </si>
  <si>
    <t>Обеспечение функционирования и  развития учреждения, обеспечивающего  организацию повышения квалификации кадров, мониторинга качества образования, организацию проведения государственной итоговой аттестации (МКУ ГИМЦ)</t>
  </si>
  <si>
    <t>Проведено 6 мероприятий с численностью участников 190 человек. В течение 3 лет организовано участие обучающихся и сопроводительных лиц не менее 570 человек. Ежегодно не менее 40 учащихся общеобразовательных   учреждений подготовлены к всероссийской олимпиаде школьников, не менее 50 школьников образовательных учреждений приняли участие во всероссийских научно-практических конференциях, творческих конкурсах, спортивных соревнованиях, ежегодно не менее 15 школьникам, показавшим высокие результаты участия (край, РФ) в олимпиадах, конференциях, творческих конкурсах, спортивных соревнованиях присуждены премии.</t>
  </si>
  <si>
    <t xml:space="preserve">Индивидуальное сопровождение победителей и призеров муниципального этапа всероссийской олимпиады школьников; обеспечение участия учащихся и сопровождающих их лиц в  круглогодичных школах, летних профильных сменах, пленэрах, тренингах  и конкурсах для интеллектуально одаренных детей и детей одарённых  в области культуры и искусства, организованных на территории Красноярского края и за его пределами </t>
  </si>
  <si>
    <t>0702</t>
  </si>
  <si>
    <t>х</t>
  </si>
  <si>
    <t>975</t>
  </si>
  <si>
    <t>85 учащихся 10-х классов участвовали в проведении учебно-полевых сборов</t>
  </si>
  <si>
    <t>0709</t>
  </si>
  <si>
    <t>Обеспечение развития и стабильного функционирования муниципальных учреждений дополнительного образования детей(местный бюджет)</t>
  </si>
  <si>
    <t>0804</t>
  </si>
  <si>
    <t>120 человек ежегодно будут получать ежемесячное вознаграждение за счет средств краевого бюджета</t>
  </si>
  <si>
    <t>ежегодно 250 педагогов повышают квалификацию, проведены 20 мероприятий с численностью участников 1600 человек, функционируют не менее 15 различных форм педагогических объединений; обеспечение мониторинга качества образования, а также проведение государственной итоговой аттестации выпускников общеобразовательных учреждений в установленные сроки</t>
  </si>
  <si>
    <t>Организация муниципального профессионального конкурса  "Учитель года"</t>
  </si>
  <si>
    <t xml:space="preserve">Организация и проведение учебно-полевых сборов для учащихся (мальчиков) 10-х классов школ города Дивногорска </t>
  </si>
  <si>
    <t xml:space="preserve">Оборудование военно-спортивной полосы препятствий </t>
  </si>
  <si>
    <t>87 учащихся 7 школ города изучают курс НВП и ОБЖ, 350 учащихся проходят подготовку к проведению спортивных соревнований</t>
  </si>
  <si>
    <t>В учреждениях дополнительного образования  дополнительным образованием охвачено 80% от общего количества детей возраста от 6 до 18 лет</t>
  </si>
  <si>
    <t xml:space="preserve">Проведение мероприятий творческой направленности </t>
  </si>
  <si>
    <t>Обеспечена подготовка и сопровождение 80 учащихся на различные выездные олимпиады и конкурсы</t>
  </si>
  <si>
    <t xml:space="preserve">Проведено 18 мероприятий с численностью участников 855 человек. </t>
  </si>
  <si>
    <t xml:space="preserve">Организация и проведение церемонии награждения денежными премиями учащихся, показавших высокие результаты  в учебе, олимпиадах, конференциях, творческих конкурсах, спортивных соревнованиях, и их педагогов </t>
  </si>
  <si>
    <t xml:space="preserve">Участие в краевом конкурсе муниципальных программ по работе с одаренными детьми </t>
  </si>
  <si>
    <t>Получение премии в размере 500 тыс.руб за победу в конкурсе</t>
  </si>
  <si>
    <t>7 общеобразовательных учреждений и 2 учреждения дополнительного образования приняты муниципальной комиссией к началу нового учебного года</t>
  </si>
  <si>
    <t>100 % учащихся, проживающих в поселках муниципального образования , охвачены подвозом к общеобразовательным учреждениям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</si>
  <si>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(внебюджет)</t>
  </si>
  <si>
    <t>Обеспечение развития и стабильного функционирования муниципальных учреждений дополнительного образования детей (внебюджет)</t>
  </si>
  <si>
    <t>1003</t>
  </si>
  <si>
    <t>0128061</t>
  </si>
  <si>
    <t>0128072</t>
  </si>
  <si>
    <t>0128081</t>
  </si>
  <si>
    <t>0128082</t>
  </si>
  <si>
    <t>0128898</t>
  </si>
  <si>
    <t xml:space="preserve">Всего по подпрограмме в т.ч.: </t>
  </si>
  <si>
    <t>краевой бюджет</t>
  </si>
  <si>
    <t>местный бюджет</t>
  </si>
  <si>
    <t>внебюджет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</si>
  <si>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(местный бюджет)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</si>
  <si>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(краевой бюджет)</t>
  </si>
  <si>
    <t>0707</t>
  </si>
  <si>
    <t>ежегодно 2900  человек получат услуги общего образования</t>
  </si>
  <si>
    <t>3.3.1</t>
  </si>
  <si>
    <t>3.3.2</t>
  </si>
  <si>
    <t>3.3.3</t>
  </si>
  <si>
    <t>3.3.4</t>
  </si>
  <si>
    <t>3.3.5</t>
  </si>
  <si>
    <t>3.3.6</t>
  </si>
  <si>
    <t>612</t>
  </si>
  <si>
    <t>622</t>
  </si>
  <si>
    <t>0128811</t>
  </si>
  <si>
    <t>0121022</t>
  </si>
  <si>
    <t>0127744</t>
  </si>
  <si>
    <t>Приведение муниципальных общеобразовательных учреждений в соответствие требованиям правил пожарной безопасности, строительным нормам и правилам, санитарным нормам и правилам (кр.б.)</t>
  </si>
  <si>
    <t>Приложение № 2
к Паспорту  подпрограммы 2 «Общее и дополнительное образование детей»</t>
  </si>
  <si>
    <t>350</t>
  </si>
  <si>
    <t>МКУ ГИМЦ</t>
  </si>
  <si>
    <t xml:space="preserve">Начальник отдела образования администрации города Дивногорска </t>
  </si>
  <si>
    <t>Г.В.Кабацура</t>
  </si>
  <si>
    <t>2.1.5</t>
  </si>
  <si>
    <t>Софинансирование субсидии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</si>
  <si>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0128027</t>
  </si>
  <si>
    <t>Отдел образования администрации города Дивногорска МКУ ГИМЦ</t>
  </si>
  <si>
    <t>0120075640</t>
  </si>
  <si>
    <t>0120074090</t>
  </si>
  <si>
    <t>0120075660</t>
  </si>
  <si>
    <t>0120080610</t>
  </si>
  <si>
    <t>0120080620</t>
  </si>
  <si>
    <t>0120080710</t>
  </si>
  <si>
    <t>01200S031P</t>
  </si>
  <si>
    <t>01200S031M</t>
  </si>
  <si>
    <t>2.1.6</t>
  </si>
  <si>
    <t>0125027</t>
  </si>
  <si>
    <t>Cубсидия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</si>
  <si>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2.1.7</t>
  </si>
  <si>
    <t>2.1.8</t>
  </si>
  <si>
    <t>Расходы на проведение мероприятий, направленных на обеспечение безопасного участия детей в дорожном движении</t>
  </si>
  <si>
    <t>0120073980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</si>
  <si>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</si>
  <si>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01200S3980</t>
  </si>
  <si>
    <t>01200S5630</t>
  </si>
  <si>
    <t>0120075630</t>
  </si>
  <si>
    <t>0120089150</t>
  </si>
  <si>
    <t>0703</t>
  </si>
  <si>
    <t>01200S031М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</si>
</sst>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right"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50" fillId="0" borderId="10" xfId="53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 vertical="top" wrapText="1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53" applyNumberFormat="1" applyFont="1" applyFill="1" applyBorder="1" applyAlignment="1">
      <alignment horizontal="center" vertical="center" wrapText="1"/>
      <protection/>
    </xf>
    <xf numFmtId="179" fontId="4" fillId="0" borderId="13" xfId="0" applyNumberFormat="1" applyFont="1" applyFill="1" applyBorder="1" applyAlignment="1">
      <alignment horizontal="center" vertical="center"/>
    </xf>
    <xf numFmtId="0" fontId="50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 textRotation="90"/>
    </xf>
    <xf numFmtId="0" fontId="4" fillId="0" borderId="10" xfId="53" applyFont="1" applyFill="1" applyBorder="1" applyAlignment="1">
      <alignment horizontal="left" vertical="center" wrapText="1"/>
      <protection/>
    </xf>
    <xf numFmtId="0" fontId="50" fillId="0" borderId="0" xfId="0" applyFont="1" applyFill="1" applyBorder="1" applyAlignment="1">
      <alignment horizontal="left"/>
    </xf>
    <xf numFmtId="49" fontId="4" fillId="0" borderId="14" xfId="53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Alignment="1">
      <alignment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textRotation="90"/>
    </xf>
    <xf numFmtId="0" fontId="51" fillId="0" borderId="0" xfId="0" applyFont="1" applyFill="1" applyBorder="1" applyAlignment="1">
      <alignment horizontal="center" textRotation="90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174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9" fillId="33" borderId="11" xfId="0" applyNumberFormat="1" applyFont="1" applyFill="1" applyBorder="1" applyAlignment="1">
      <alignment horizontal="left" vertical="top"/>
    </xf>
    <xf numFmtId="0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/>
    </xf>
    <xf numFmtId="0" fontId="53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8" xfId="53" applyFont="1" applyFill="1" applyBorder="1" applyAlignment="1">
      <alignment horizontal="left" vertical="center" wrapText="1"/>
      <protection/>
    </xf>
    <xf numFmtId="0" fontId="4" fillId="0" borderId="17" xfId="53" applyFont="1" applyFill="1" applyBorder="1" applyAlignment="1">
      <alignment horizontal="left" vertical="center" wrapText="1"/>
      <protection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0" fontId="52" fillId="0" borderId="23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50" fillId="0" borderId="0" xfId="53" applyFont="1" applyFill="1" applyAlignment="1">
      <alignment horizontal="left" vertical="top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18" xfId="53" applyNumberFormat="1" applyFont="1" applyFill="1" applyBorder="1" applyAlignment="1">
      <alignment horizontal="left" vertical="center"/>
      <protection/>
    </xf>
    <xf numFmtId="49" fontId="4" fillId="0" borderId="17" xfId="53" applyNumberFormat="1" applyFont="1" applyFill="1" applyBorder="1" applyAlignment="1">
      <alignment horizontal="left" vertical="center"/>
      <protection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24" xfId="53" applyNumberFormat="1" applyFont="1" applyFill="1" applyBorder="1" applyAlignment="1">
      <alignment horizontal="left" vertical="center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49" fontId="4" fillId="0" borderId="25" xfId="53" applyNumberFormat="1" applyFont="1" applyFill="1" applyBorder="1" applyAlignment="1">
      <alignment horizontal="left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4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4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25" xfId="53" applyFont="1" applyFill="1" applyBorder="1" applyAlignment="1">
      <alignment horizontal="left" vertical="center" wrapText="1"/>
      <protection/>
    </xf>
    <xf numFmtId="0" fontId="4" fillId="0" borderId="2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180" fontId="50" fillId="0" borderId="0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9" fontId="50" fillId="33" borderId="11" xfId="0" applyNumberFormat="1" applyFont="1" applyFill="1" applyBorder="1" applyAlignment="1">
      <alignment horizontal="left" vertical="center"/>
    </xf>
    <xf numFmtId="49" fontId="50" fillId="33" borderId="16" xfId="0" applyNumberFormat="1" applyFont="1" applyFill="1" applyBorder="1" applyAlignment="1">
      <alignment horizontal="left" vertical="center"/>
    </xf>
    <xf numFmtId="49" fontId="50" fillId="33" borderId="13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49" fontId="9" fillId="33" borderId="11" xfId="0" applyNumberFormat="1" applyFont="1" applyFill="1" applyBorder="1" applyAlignment="1">
      <alignment horizontal="left" vertical="top"/>
    </xf>
    <xf numFmtId="49" fontId="9" fillId="33" borderId="13" xfId="0" applyNumberFormat="1" applyFont="1" applyFill="1" applyBorder="1" applyAlignment="1">
      <alignment horizontal="left" vertical="top"/>
    </xf>
    <xf numFmtId="49" fontId="4" fillId="33" borderId="16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left" vertical="top" wrapText="1"/>
    </xf>
    <xf numFmtId="2" fontId="4" fillId="33" borderId="16" xfId="0" applyNumberFormat="1" applyFont="1" applyFill="1" applyBorder="1" applyAlignment="1">
      <alignment horizontal="left" vertical="top" wrapText="1"/>
    </xf>
    <xf numFmtId="2" fontId="4" fillId="33" borderId="13" xfId="0" applyNumberFormat="1" applyFont="1" applyFill="1" applyBorder="1" applyAlignment="1">
      <alignment horizontal="left" vertical="top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left" vertical="top"/>
    </xf>
    <xf numFmtId="0" fontId="4" fillId="33" borderId="17" xfId="0" applyNumberFormat="1" applyFont="1" applyFill="1" applyBorder="1" applyAlignment="1">
      <alignment horizontal="left" vertical="top"/>
    </xf>
    <xf numFmtId="49" fontId="53" fillId="33" borderId="11" xfId="0" applyNumberFormat="1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375" defaultRowHeight="12.75"/>
  <cols>
    <col min="1" max="1" width="6.375" style="55" customWidth="1"/>
    <col min="2" max="2" width="79.375" style="1" customWidth="1"/>
    <col min="3" max="3" width="12.00390625" style="1" customWidth="1"/>
    <col min="4" max="4" width="11.625" style="1" customWidth="1"/>
    <col min="5" max="5" width="16.375" style="1" customWidth="1"/>
    <col min="6" max="6" width="11.50390625" style="1" hidden="1" customWidth="1"/>
    <col min="7" max="11" width="11.50390625" style="1" customWidth="1"/>
    <col min="12" max="12" width="9.375" style="49" customWidth="1"/>
    <col min="13" max="13" width="9.375" style="48" customWidth="1"/>
    <col min="14" max="16384" width="9.375" style="1" customWidth="1"/>
  </cols>
  <sheetData>
    <row r="1" spans="1:11" ht="51.75" customHeight="1">
      <c r="A1" s="39"/>
      <c r="B1" s="26"/>
      <c r="C1" s="36"/>
      <c r="D1" s="26"/>
      <c r="E1" s="26"/>
      <c r="G1" s="134" t="s">
        <v>67</v>
      </c>
      <c r="H1" s="134"/>
      <c r="I1" s="134"/>
      <c r="J1" s="134"/>
      <c r="K1" s="134"/>
    </row>
    <row r="2" spans="1:11" ht="37.5" customHeight="1">
      <c r="A2" s="145" t="s">
        <v>110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25.5" customHeight="1">
      <c r="A3" s="146" t="s">
        <v>9</v>
      </c>
      <c r="B3" s="130" t="s">
        <v>16</v>
      </c>
      <c r="C3" s="130" t="s">
        <v>5</v>
      </c>
      <c r="D3" s="130" t="s">
        <v>12</v>
      </c>
      <c r="E3" s="130" t="s">
        <v>36</v>
      </c>
      <c r="F3" s="129" t="s">
        <v>20</v>
      </c>
      <c r="G3" s="129" t="s">
        <v>17</v>
      </c>
      <c r="H3" s="129" t="s">
        <v>18</v>
      </c>
      <c r="I3" s="129" t="s">
        <v>21</v>
      </c>
      <c r="J3" s="129" t="s">
        <v>22</v>
      </c>
      <c r="K3" s="129" t="s">
        <v>23</v>
      </c>
    </row>
    <row r="4" spans="1:11" ht="25.5" customHeight="1">
      <c r="A4" s="146"/>
      <c r="B4" s="130"/>
      <c r="C4" s="130"/>
      <c r="D4" s="130"/>
      <c r="E4" s="130"/>
      <c r="F4" s="129"/>
      <c r="G4" s="129"/>
      <c r="H4" s="129"/>
      <c r="I4" s="129"/>
      <c r="J4" s="129"/>
      <c r="K4" s="129"/>
    </row>
    <row r="5" spans="1:11" ht="25.5" customHeight="1">
      <c r="A5" s="146"/>
      <c r="B5" s="130"/>
      <c r="C5" s="130"/>
      <c r="D5" s="130"/>
      <c r="E5" s="130"/>
      <c r="F5" s="129"/>
      <c r="G5" s="129"/>
      <c r="H5" s="129"/>
      <c r="I5" s="129"/>
      <c r="J5" s="129"/>
      <c r="K5" s="129"/>
    </row>
    <row r="6" spans="1:11" ht="48" customHeight="1">
      <c r="A6" s="121" t="s">
        <v>125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35.25" customHeight="1">
      <c r="A7" s="28">
        <v>1</v>
      </c>
      <c r="B7" s="50" t="s">
        <v>116</v>
      </c>
      <c r="C7" s="13" t="s">
        <v>3</v>
      </c>
      <c r="D7" s="27" t="s">
        <v>74</v>
      </c>
      <c r="E7" s="43" t="s">
        <v>1</v>
      </c>
      <c r="F7" s="66"/>
      <c r="G7" s="70">
        <f>(49650+5442+282531+928+1675+13302+20611+2334)/(410700-970)*100</f>
        <v>91.88</v>
      </c>
      <c r="H7" s="70">
        <f>(49650+5442+282531+928+1675+13302+20611+2334)/(410700-970)*100</f>
        <v>91.88</v>
      </c>
      <c r="I7" s="70">
        <v>92</v>
      </c>
      <c r="J7" s="70">
        <v>92.1</v>
      </c>
      <c r="K7" s="70">
        <v>92.2</v>
      </c>
    </row>
    <row r="8" spans="1:11" ht="83.25" customHeight="1">
      <c r="A8" s="28" t="s">
        <v>117</v>
      </c>
      <c r="B8" s="50" t="s">
        <v>58</v>
      </c>
      <c r="C8" s="13" t="s">
        <v>3</v>
      </c>
      <c r="D8" s="27" t="s">
        <v>74</v>
      </c>
      <c r="E8" s="30" t="s">
        <v>2</v>
      </c>
      <c r="F8" s="45">
        <v>80</v>
      </c>
      <c r="G8" s="13">
        <v>78.8</v>
      </c>
      <c r="H8" s="13">
        <v>82.4</v>
      </c>
      <c r="I8" s="13">
        <v>86.6</v>
      </c>
      <c r="J8" s="13">
        <v>91.3</v>
      </c>
      <c r="K8" s="13">
        <v>100</v>
      </c>
    </row>
    <row r="9" spans="1:11" ht="66.75" customHeight="1">
      <c r="A9" s="28" t="s">
        <v>37</v>
      </c>
      <c r="B9" s="42" t="s">
        <v>55</v>
      </c>
      <c r="C9" s="27" t="s">
        <v>3</v>
      </c>
      <c r="D9" s="27" t="s">
        <v>74</v>
      </c>
      <c r="E9" s="27" t="s">
        <v>2</v>
      </c>
      <c r="F9" s="27">
        <v>1.96</v>
      </c>
      <c r="G9" s="27">
        <v>1.96</v>
      </c>
      <c r="H9" s="27">
        <v>1.86</v>
      </c>
      <c r="I9" s="27">
        <v>1.82</v>
      </c>
      <c r="J9" s="27">
        <v>1.78</v>
      </c>
      <c r="K9" s="27">
        <v>1.74</v>
      </c>
    </row>
    <row r="10" spans="1:11" ht="57.75" customHeight="1">
      <c r="A10" s="28" t="s">
        <v>118</v>
      </c>
      <c r="B10" s="50" t="s">
        <v>38</v>
      </c>
      <c r="C10" s="13" t="s">
        <v>3</v>
      </c>
      <c r="D10" s="27" t="s">
        <v>74</v>
      </c>
      <c r="E10" s="27" t="s">
        <v>2</v>
      </c>
      <c r="F10" s="33">
        <v>60.5</v>
      </c>
      <c r="G10" s="33">
        <v>65.72</v>
      </c>
      <c r="H10" s="33">
        <v>70.73</v>
      </c>
      <c r="I10" s="33">
        <v>73.76</v>
      </c>
      <c r="J10" s="33">
        <v>76.15</v>
      </c>
      <c r="K10" s="33">
        <v>76.15</v>
      </c>
    </row>
    <row r="11" spans="1:11" ht="73.5" customHeight="1">
      <c r="A11" s="28" t="s">
        <v>119</v>
      </c>
      <c r="B11" s="42" t="s">
        <v>63</v>
      </c>
      <c r="C11" s="27" t="s">
        <v>3</v>
      </c>
      <c r="D11" s="27" t="s">
        <v>74</v>
      </c>
      <c r="E11" s="30" t="s">
        <v>2</v>
      </c>
      <c r="F11" s="27">
        <v>66.5</v>
      </c>
      <c r="G11" s="27">
        <v>60.6</v>
      </c>
      <c r="H11" s="27">
        <v>60.6</v>
      </c>
      <c r="I11" s="27">
        <v>60.65</v>
      </c>
      <c r="J11" s="27">
        <v>60.7</v>
      </c>
      <c r="K11" s="27">
        <v>60.75</v>
      </c>
    </row>
    <row r="12" spans="1:11" ht="43.5" customHeight="1">
      <c r="A12" s="131" t="s">
        <v>126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3"/>
    </row>
    <row r="13" spans="1:11" ht="27" customHeight="1">
      <c r="A13" s="140" t="s">
        <v>79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2"/>
    </row>
    <row r="14" spans="1:11" ht="35.25" customHeight="1">
      <c r="A14" s="28" t="s">
        <v>84</v>
      </c>
      <c r="B14" s="42" t="s">
        <v>114</v>
      </c>
      <c r="C14" s="27" t="s">
        <v>13</v>
      </c>
      <c r="D14" s="13">
        <v>0.04</v>
      </c>
      <c r="E14" s="30" t="s">
        <v>2</v>
      </c>
      <c r="F14" s="68"/>
      <c r="G14" s="27">
        <v>15</v>
      </c>
      <c r="H14" s="27">
        <v>20</v>
      </c>
      <c r="I14" s="27">
        <v>21</v>
      </c>
      <c r="J14" s="27">
        <v>22</v>
      </c>
      <c r="K14" s="27">
        <v>23</v>
      </c>
    </row>
    <row r="15" spans="1:11" ht="47.25">
      <c r="A15" s="28" t="s">
        <v>85</v>
      </c>
      <c r="B15" s="42" t="s">
        <v>51</v>
      </c>
      <c r="C15" s="27" t="s">
        <v>13</v>
      </c>
      <c r="D15" s="13">
        <v>0.03</v>
      </c>
      <c r="E15" s="30" t="s">
        <v>2</v>
      </c>
      <c r="F15" s="27">
        <v>0</v>
      </c>
      <c r="G15" s="27">
        <v>0</v>
      </c>
      <c r="H15" s="27">
        <v>0</v>
      </c>
      <c r="I15" s="27">
        <v>0</v>
      </c>
      <c r="J15" s="27">
        <v>2</v>
      </c>
      <c r="K15" s="27">
        <v>4</v>
      </c>
    </row>
    <row r="16" spans="1:12" ht="36" customHeight="1">
      <c r="A16" s="28" t="s">
        <v>86</v>
      </c>
      <c r="B16" s="42" t="s">
        <v>115</v>
      </c>
      <c r="C16" s="27" t="s">
        <v>13</v>
      </c>
      <c r="D16" s="13">
        <v>0.03</v>
      </c>
      <c r="E16" s="30" t="s">
        <v>2</v>
      </c>
      <c r="F16" s="27">
        <v>50</v>
      </c>
      <c r="G16" s="27">
        <v>1</v>
      </c>
      <c r="H16" s="27">
        <v>1</v>
      </c>
      <c r="I16" s="27">
        <v>2</v>
      </c>
      <c r="J16" s="27">
        <v>4</v>
      </c>
      <c r="K16" s="27">
        <v>5</v>
      </c>
      <c r="L16" s="65"/>
    </row>
    <row r="17" spans="1:12" ht="36" customHeight="1">
      <c r="A17" s="131" t="s">
        <v>127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3"/>
      <c r="L17" s="65"/>
    </row>
    <row r="18" spans="1:11" ht="24" customHeight="1">
      <c r="A18" s="121" t="s">
        <v>145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ht="24" customHeight="1">
      <c r="A19" s="121" t="s">
        <v>146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33" customHeight="1">
      <c r="A20" s="59" t="s">
        <v>87</v>
      </c>
      <c r="B20" s="60" t="s">
        <v>47</v>
      </c>
      <c r="C20" s="54" t="s">
        <v>3</v>
      </c>
      <c r="D20" s="13">
        <v>0.04</v>
      </c>
      <c r="E20" s="61" t="s">
        <v>2</v>
      </c>
      <c r="F20" s="57">
        <v>546.3</v>
      </c>
      <c r="G20" s="54">
        <v>538.7</v>
      </c>
      <c r="H20" s="54">
        <v>568.3</v>
      </c>
      <c r="I20" s="54">
        <v>577.6</v>
      </c>
      <c r="J20" s="62">
        <v>581.7</v>
      </c>
      <c r="K20" s="62">
        <v>579</v>
      </c>
    </row>
    <row r="21" spans="1:11" ht="94.5">
      <c r="A21" s="59" t="s">
        <v>88</v>
      </c>
      <c r="B21" s="50" t="s">
        <v>52</v>
      </c>
      <c r="C21" s="13" t="s">
        <v>3</v>
      </c>
      <c r="D21" s="13">
        <v>0.03</v>
      </c>
      <c r="E21" s="30" t="s">
        <v>2</v>
      </c>
      <c r="F21" s="13" t="s">
        <v>0</v>
      </c>
      <c r="G21" s="13" t="s">
        <v>0</v>
      </c>
      <c r="H21" s="13" t="s">
        <v>0</v>
      </c>
      <c r="I21" s="13">
        <v>5</v>
      </c>
      <c r="J21" s="13">
        <v>30</v>
      </c>
      <c r="K21" s="13">
        <v>50</v>
      </c>
    </row>
    <row r="22" spans="1:11" ht="99.75" customHeight="1">
      <c r="A22" s="59" t="s">
        <v>89</v>
      </c>
      <c r="B22" s="50" t="s">
        <v>54</v>
      </c>
      <c r="C22" s="13" t="s">
        <v>3</v>
      </c>
      <c r="D22" s="13">
        <v>0.03</v>
      </c>
      <c r="E22" s="30" t="s">
        <v>2</v>
      </c>
      <c r="F22" s="13" t="s">
        <v>0</v>
      </c>
      <c r="G22" s="13" t="s">
        <v>0</v>
      </c>
      <c r="H22" s="13">
        <v>5</v>
      </c>
      <c r="I22" s="13">
        <v>6</v>
      </c>
      <c r="J22" s="13">
        <v>7</v>
      </c>
      <c r="K22" s="13">
        <v>7</v>
      </c>
    </row>
    <row r="23" spans="1:11" ht="98.25" customHeight="1">
      <c r="A23" s="59" t="s">
        <v>90</v>
      </c>
      <c r="B23" s="50" t="s">
        <v>53</v>
      </c>
      <c r="C23" s="13" t="s">
        <v>3</v>
      </c>
      <c r="D23" s="13">
        <v>0.03</v>
      </c>
      <c r="E23" s="30" t="s">
        <v>2</v>
      </c>
      <c r="F23" s="13" t="s">
        <v>0</v>
      </c>
      <c r="G23" s="13" t="s">
        <v>0</v>
      </c>
      <c r="H23" s="13" t="s">
        <v>0</v>
      </c>
      <c r="I23" s="13">
        <v>60</v>
      </c>
      <c r="J23" s="13">
        <v>100</v>
      </c>
      <c r="K23" s="13">
        <v>100</v>
      </c>
    </row>
    <row r="24" spans="1:11" ht="27" customHeight="1">
      <c r="A24" s="122" t="s">
        <v>147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4"/>
    </row>
    <row r="25" spans="1:11" ht="82.5" customHeight="1">
      <c r="A25" s="28" t="s">
        <v>91</v>
      </c>
      <c r="B25" s="50" t="s">
        <v>42</v>
      </c>
      <c r="C25" s="27" t="s">
        <v>3</v>
      </c>
      <c r="D25" s="13">
        <v>0.03</v>
      </c>
      <c r="E25" s="30" t="s">
        <v>1</v>
      </c>
      <c r="F25" s="11">
        <v>15.6</v>
      </c>
      <c r="G25" s="11">
        <v>12.73</v>
      </c>
      <c r="H25" s="44">
        <v>11.2</v>
      </c>
      <c r="I25" s="44">
        <v>10.5</v>
      </c>
      <c r="J25" s="44">
        <v>9.4</v>
      </c>
      <c r="K25" s="44">
        <v>9.4</v>
      </c>
    </row>
    <row r="26" spans="1:11" ht="73.5" customHeight="1">
      <c r="A26" s="28" t="s">
        <v>92</v>
      </c>
      <c r="B26" s="50" t="s">
        <v>43</v>
      </c>
      <c r="C26" s="27" t="s">
        <v>3</v>
      </c>
      <c r="D26" s="13">
        <v>0.03</v>
      </c>
      <c r="E26" s="43" t="s">
        <v>1</v>
      </c>
      <c r="F26" s="11">
        <v>83.66</v>
      </c>
      <c r="G26" s="11">
        <v>83.96</v>
      </c>
      <c r="H26" s="11">
        <v>83.96</v>
      </c>
      <c r="I26" s="11">
        <v>83.96</v>
      </c>
      <c r="J26" s="11">
        <v>83.96</v>
      </c>
      <c r="K26" s="11">
        <v>83.96</v>
      </c>
    </row>
    <row r="27" spans="1:11" ht="33.75" customHeight="1">
      <c r="A27" s="28" t="s">
        <v>93</v>
      </c>
      <c r="B27" s="50" t="s">
        <v>11</v>
      </c>
      <c r="C27" s="27" t="s">
        <v>3</v>
      </c>
      <c r="D27" s="13">
        <v>0.03</v>
      </c>
      <c r="E27" s="27" t="s">
        <v>2</v>
      </c>
      <c r="F27" s="31">
        <v>90</v>
      </c>
      <c r="G27" s="31">
        <v>90</v>
      </c>
      <c r="H27" s="31">
        <v>90</v>
      </c>
      <c r="I27" s="31">
        <v>95</v>
      </c>
      <c r="J27" s="31">
        <v>95</v>
      </c>
      <c r="K27" s="31">
        <v>98</v>
      </c>
    </row>
    <row r="28" spans="1:13" s="53" customFormat="1" ht="69" customHeight="1">
      <c r="A28" s="28" t="s">
        <v>94</v>
      </c>
      <c r="B28" s="50" t="s">
        <v>41</v>
      </c>
      <c r="C28" s="13" t="s">
        <v>3</v>
      </c>
      <c r="D28" s="13">
        <v>0.04</v>
      </c>
      <c r="E28" s="27" t="s">
        <v>2</v>
      </c>
      <c r="F28" s="33">
        <v>2.34</v>
      </c>
      <c r="G28" s="33">
        <v>2.64</v>
      </c>
      <c r="H28" s="33">
        <v>2.64</v>
      </c>
      <c r="I28" s="33">
        <v>2.64</v>
      </c>
      <c r="J28" s="33">
        <v>2.64</v>
      </c>
      <c r="K28" s="33">
        <v>2.64</v>
      </c>
      <c r="L28" s="51"/>
      <c r="M28" s="52"/>
    </row>
    <row r="29" spans="1:11" ht="62.25">
      <c r="A29" s="28" t="s">
        <v>95</v>
      </c>
      <c r="B29" s="50" t="s">
        <v>44</v>
      </c>
      <c r="C29" s="27" t="s">
        <v>3</v>
      </c>
      <c r="D29" s="13">
        <v>0.03</v>
      </c>
      <c r="E29" s="43" t="s">
        <v>1</v>
      </c>
      <c r="F29" s="11">
        <v>9.78</v>
      </c>
      <c r="G29" s="11">
        <v>10.05</v>
      </c>
      <c r="H29" s="11">
        <v>11.3</v>
      </c>
      <c r="I29" s="11">
        <v>12.5</v>
      </c>
      <c r="J29" s="11">
        <v>14.8</v>
      </c>
      <c r="K29" s="73">
        <v>17.5</v>
      </c>
    </row>
    <row r="30" spans="1:11" ht="78">
      <c r="A30" s="28" t="s">
        <v>96</v>
      </c>
      <c r="B30" s="50" t="s">
        <v>45</v>
      </c>
      <c r="C30" s="29" t="s">
        <v>3</v>
      </c>
      <c r="D30" s="13">
        <v>0.03</v>
      </c>
      <c r="E30" s="27" t="s">
        <v>2</v>
      </c>
      <c r="F30" s="29">
        <v>83</v>
      </c>
      <c r="G30" s="29">
        <v>85</v>
      </c>
      <c r="H30" s="29">
        <v>87</v>
      </c>
      <c r="I30" s="29">
        <v>89</v>
      </c>
      <c r="J30" s="29">
        <v>95</v>
      </c>
      <c r="K30" s="29">
        <v>100</v>
      </c>
    </row>
    <row r="31" spans="1:12" ht="52.5" customHeight="1">
      <c r="A31" s="28" t="s">
        <v>97</v>
      </c>
      <c r="B31" s="50" t="s">
        <v>120</v>
      </c>
      <c r="C31" s="29" t="s">
        <v>3</v>
      </c>
      <c r="D31" s="13">
        <v>0.04</v>
      </c>
      <c r="E31" s="27" t="s">
        <v>2</v>
      </c>
      <c r="F31" s="46">
        <v>35</v>
      </c>
      <c r="G31" s="46">
        <v>37</v>
      </c>
      <c r="H31" s="46">
        <v>41</v>
      </c>
      <c r="I31" s="46">
        <v>45</v>
      </c>
      <c r="J31" s="46">
        <v>48</v>
      </c>
      <c r="K31" s="46">
        <v>48</v>
      </c>
      <c r="L31" s="128" t="s">
        <v>64</v>
      </c>
    </row>
    <row r="32" spans="1:12" ht="78">
      <c r="A32" s="28" t="s">
        <v>98</v>
      </c>
      <c r="B32" s="50" t="s">
        <v>59</v>
      </c>
      <c r="C32" s="29" t="s">
        <v>3</v>
      </c>
      <c r="D32" s="13">
        <v>0.04</v>
      </c>
      <c r="E32" s="27" t="s">
        <v>2</v>
      </c>
      <c r="F32" s="46">
        <v>45</v>
      </c>
      <c r="G32" s="46">
        <v>47</v>
      </c>
      <c r="H32" s="46">
        <v>54</v>
      </c>
      <c r="I32" s="46">
        <v>65</v>
      </c>
      <c r="J32" s="46">
        <v>70</v>
      </c>
      <c r="K32" s="46">
        <v>70</v>
      </c>
      <c r="L32" s="128"/>
    </row>
    <row r="33" spans="1:12" ht="46.5">
      <c r="A33" s="28" t="s">
        <v>99</v>
      </c>
      <c r="B33" s="50" t="s">
        <v>124</v>
      </c>
      <c r="C33" s="29" t="s">
        <v>3</v>
      </c>
      <c r="D33" s="13">
        <v>0.03</v>
      </c>
      <c r="E33" s="27" t="s">
        <v>2</v>
      </c>
      <c r="F33" s="46">
        <v>1</v>
      </c>
      <c r="G33" s="46">
        <v>3</v>
      </c>
      <c r="H33" s="46">
        <v>5</v>
      </c>
      <c r="I33" s="46">
        <v>7</v>
      </c>
      <c r="J33" s="46">
        <v>10</v>
      </c>
      <c r="K33" s="46">
        <v>12</v>
      </c>
      <c r="L33" s="128"/>
    </row>
    <row r="34" spans="1:11" ht="99.75" customHeight="1">
      <c r="A34" s="28" t="s">
        <v>100</v>
      </c>
      <c r="B34" s="42" t="s">
        <v>57</v>
      </c>
      <c r="C34" s="27" t="s">
        <v>3</v>
      </c>
      <c r="D34" s="13">
        <v>0.03</v>
      </c>
      <c r="E34" s="27" t="s">
        <v>2</v>
      </c>
      <c r="F34" s="38" t="s">
        <v>0</v>
      </c>
      <c r="G34" s="38" t="s">
        <v>0</v>
      </c>
      <c r="H34" s="38" t="s">
        <v>0</v>
      </c>
      <c r="I34" s="38">
        <v>60</v>
      </c>
      <c r="J34" s="38">
        <v>100</v>
      </c>
      <c r="K34" s="27">
        <v>100</v>
      </c>
    </row>
    <row r="35" spans="1:12" ht="24" customHeight="1">
      <c r="A35" s="131" t="s">
        <v>148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9"/>
      <c r="L35" s="65"/>
    </row>
    <row r="36" spans="1:11" ht="46.5">
      <c r="A36" s="40" t="s">
        <v>101</v>
      </c>
      <c r="B36" s="42" t="s">
        <v>48</v>
      </c>
      <c r="C36" s="13" t="s">
        <v>3</v>
      </c>
      <c r="D36" s="13">
        <v>0.04</v>
      </c>
      <c r="E36" s="30" t="s">
        <v>2</v>
      </c>
      <c r="F36" s="27">
        <v>70</v>
      </c>
      <c r="G36" s="27">
        <v>70</v>
      </c>
      <c r="H36" s="27">
        <v>70</v>
      </c>
      <c r="I36" s="27">
        <v>70.2</v>
      </c>
      <c r="J36" s="27">
        <v>70.4</v>
      </c>
      <c r="K36" s="27">
        <v>70.6</v>
      </c>
    </row>
    <row r="37" spans="1:11" ht="100.5" customHeight="1">
      <c r="A37" s="40" t="s">
        <v>109</v>
      </c>
      <c r="B37" s="42" t="s">
        <v>50</v>
      </c>
      <c r="C37" s="13" t="s">
        <v>3</v>
      </c>
      <c r="D37" s="13">
        <v>0.03</v>
      </c>
      <c r="E37" s="30" t="s">
        <v>2</v>
      </c>
      <c r="F37" s="27" t="s">
        <v>0</v>
      </c>
      <c r="G37" s="27" t="s">
        <v>0</v>
      </c>
      <c r="H37" s="27" t="s">
        <v>0</v>
      </c>
      <c r="I37" s="27">
        <v>60</v>
      </c>
      <c r="J37" s="27">
        <v>100</v>
      </c>
      <c r="K37" s="27">
        <v>100</v>
      </c>
    </row>
    <row r="38" spans="1:12" ht="26.25" customHeight="1">
      <c r="A38" s="125" t="s">
        <v>149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7"/>
      <c r="L38" s="65"/>
    </row>
    <row r="39" spans="1:11" ht="53.25" customHeight="1">
      <c r="A39" s="40" t="s">
        <v>102</v>
      </c>
      <c r="B39" s="42" t="s">
        <v>49</v>
      </c>
      <c r="C39" s="13" t="s">
        <v>3</v>
      </c>
      <c r="D39" s="13">
        <v>0.04</v>
      </c>
      <c r="E39" s="30" t="s">
        <v>2</v>
      </c>
      <c r="F39" s="27">
        <v>78.4</v>
      </c>
      <c r="G39" s="27">
        <v>79.2</v>
      </c>
      <c r="H39" s="27">
        <v>80</v>
      </c>
      <c r="I39" s="27">
        <v>80.2</v>
      </c>
      <c r="J39" s="27">
        <v>80.4</v>
      </c>
      <c r="K39" s="27">
        <v>80.5</v>
      </c>
    </row>
    <row r="40" spans="1:12" ht="31.5" customHeight="1">
      <c r="A40" s="118" t="s">
        <v>128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20"/>
      <c r="L40" s="65"/>
    </row>
    <row r="41" spans="1:11" ht="36.75" customHeight="1">
      <c r="A41" s="34" t="s">
        <v>103</v>
      </c>
      <c r="B41" s="42" t="s">
        <v>15</v>
      </c>
      <c r="C41" s="27" t="s">
        <v>3</v>
      </c>
      <c r="D41" s="13">
        <v>0.04</v>
      </c>
      <c r="E41" s="30" t="s">
        <v>2</v>
      </c>
      <c r="F41" s="30">
        <v>82.9</v>
      </c>
      <c r="G41" s="30">
        <v>82.9</v>
      </c>
      <c r="H41" s="30">
        <v>82.9</v>
      </c>
      <c r="I41" s="30">
        <v>82.9</v>
      </c>
      <c r="J41" s="30">
        <v>82.9</v>
      </c>
      <c r="K41" s="30">
        <v>82.9</v>
      </c>
    </row>
    <row r="42" spans="1:11" ht="22.5" customHeight="1">
      <c r="A42" s="135" t="s">
        <v>129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7"/>
    </row>
    <row r="43" spans="1:11" ht="23.25" customHeight="1">
      <c r="A43" s="140" t="s">
        <v>77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2"/>
    </row>
    <row r="44" spans="1:11" ht="51" customHeight="1">
      <c r="A44" s="28" t="s">
        <v>104</v>
      </c>
      <c r="B44" s="42" t="s">
        <v>56</v>
      </c>
      <c r="C44" s="27" t="s">
        <v>3</v>
      </c>
      <c r="D44" s="13">
        <v>0.04</v>
      </c>
      <c r="E44" s="27" t="s">
        <v>2</v>
      </c>
      <c r="F44" s="27">
        <v>15.6</v>
      </c>
      <c r="G44" s="27">
        <v>15.6</v>
      </c>
      <c r="H44" s="27">
        <v>15.6</v>
      </c>
      <c r="I44" s="27">
        <v>15.6</v>
      </c>
      <c r="J44" s="27">
        <v>15.6</v>
      </c>
      <c r="K44" s="27">
        <v>15.6</v>
      </c>
    </row>
    <row r="45" spans="1:11" ht="39" customHeight="1">
      <c r="A45" s="131" t="s">
        <v>130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3"/>
    </row>
    <row r="46" spans="1:11" ht="24" customHeight="1">
      <c r="A46" s="140" t="s">
        <v>78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2"/>
    </row>
    <row r="47" spans="1:11" ht="81.75" customHeight="1">
      <c r="A47" s="28" t="s">
        <v>105</v>
      </c>
      <c r="B47" s="50" t="s">
        <v>40</v>
      </c>
      <c r="C47" s="29" t="s">
        <v>3</v>
      </c>
      <c r="D47" s="13">
        <v>0.04</v>
      </c>
      <c r="E47" s="30" t="s">
        <v>1</v>
      </c>
      <c r="F47" s="33">
        <v>97.09</v>
      </c>
      <c r="G47" s="33">
        <v>97.13</v>
      </c>
      <c r="H47" s="33">
        <v>97.13</v>
      </c>
      <c r="I47" s="33">
        <v>97.13</v>
      </c>
      <c r="J47" s="33">
        <v>97.13</v>
      </c>
      <c r="K47" s="33">
        <v>97.13</v>
      </c>
    </row>
    <row r="48" spans="1:11" ht="67.5" customHeight="1">
      <c r="A48" s="28" t="s">
        <v>106</v>
      </c>
      <c r="B48" s="50" t="s">
        <v>35</v>
      </c>
      <c r="C48" s="27" t="s">
        <v>10</v>
      </c>
      <c r="D48" s="13">
        <v>0.04</v>
      </c>
      <c r="E48" s="30" t="s">
        <v>2</v>
      </c>
      <c r="F48" s="41">
        <v>243</v>
      </c>
      <c r="G48" s="41">
        <v>218</v>
      </c>
      <c r="H48" s="41">
        <v>546</v>
      </c>
      <c r="I48" s="41">
        <v>486</v>
      </c>
      <c r="J48" s="41">
        <v>315</v>
      </c>
      <c r="K48" s="41">
        <v>350</v>
      </c>
    </row>
    <row r="49" spans="1:11" ht="57.75" customHeight="1">
      <c r="A49" s="28" t="s">
        <v>107</v>
      </c>
      <c r="B49" s="50" t="s">
        <v>34</v>
      </c>
      <c r="C49" s="27" t="s">
        <v>10</v>
      </c>
      <c r="D49" s="13">
        <v>0.04</v>
      </c>
      <c r="E49" s="30" t="s">
        <v>2</v>
      </c>
      <c r="F49" s="41">
        <v>134</v>
      </c>
      <c r="G49" s="41">
        <v>255</v>
      </c>
      <c r="H49" s="41">
        <v>2800</v>
      </c>
      <c r="I49" s="41">
        <v>2965</v>
      </c>
      <c r="J49" s="41">
        <v>3217</v>
      </c>
      <c r="K49" s="41">
        <v>3602</v>
      </c>
    </row>
    <row r="50" spans="1:11" ht="113.25" customHeight="1">
      <c r="A50" s="28" t="s">
        <v>108</v>
      </c>
      <c r="B50" s="50" t="s">
        <v>46</v>
      </c>
      <c r="C50" s="29" t="s">
        <v>3</v>
      </c>
      <c r="D50" s="13">
        <v>0.04</v>
      </c>
      <c r="E50" s="30" t="s">
        <v>1</v>
      </c>
      <c r="F50" s="13">
        <v>8.02</v>
      </c>
      <c r="G50" s="13">
        <v>7.83</v>
      </c>
      <c r="H50" s="13">
        <v>6.5</v>
      </c>
      <c r="I50" s="13">
        <v>5.2</v>
      </c>
      <c r="J50" s="13">
        <v>3</v>
      </c>
      <c r="K50" s="13">
        <v>3</v>
      </c>
    </row>
    <row r="51" spans="1:11" ht="27.75" customHeight="1">
      <c r="A51" s="143" t="s">
        <v>132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9"/>
    </row>
    <row r="52" spans="1:11" ht="33" customHeight="1">
      <c r="A52" s="148" t="s">
        <v>131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50"/>
    </row>
    <row r="53" spans="1:11" ht="96" customHeight="1">
      <c r="A53" s="28" t="s">
        <v>113</v>
      </c>
      <c r="B53" s="66" t="s">
        <v>81</v>
      </c>
      <c r="C53" s="27" t="s">
        <v>13</v>
      </c>
      <c r="D53" s="13">
        <v>0.03</v>
      </c>
      <c r="E53" s="27" t="s">
        <v>83</v>
      </c>
      <c r="F53" s="66"/>
      <c r="G53" s="27">
        <v>701</v>
      </c>
      <c r="H53" s="27">
        <v>813</v>
      </c>
      <c r="I53" s="27">
        <v>830</v>
      </c>
      <c r="J53" s="27">
        <v>830</v>
      </c>
      <c r="K53" s="27">
        <v>830</v>
      </c>
    </row>
    <row r="54" spans="1:11" ht="72" customHeight="1">
      <c r="A54" s="27" t="s">
        <v>139</v>
      </c>
      <c r="B54" s="66" t="s">
        <v>133</v>
      </c>
      <c r="C54" s="27" t="s">
        <v>80</v>
      </c>
      <c r="D54" s="27">
        <v>0.01</v>
      </c>
      <c r="E54" s="27" t="s">
        <v>82</v>
      </c>
      <c r="F54" s="66"/>
      <c r="G54" s="27">
        <v>5</v>
      </c>
      <c r="H54" s="27">
        <v>5</v>
      </c>
      <c r="I54" s="27">
        <v>5</v>
      </c>
      <c r="J54" s="27">
        <v>5</v>
      </c>
      <c r="K54" s="27">
        <v>5</v>
      </c>
    </row>
    <row r="55" spans="1:11" ht="66" customHeight="1">
      <c r="A55" s="28" t="s">
        <v>140</v>
      </c>
      <c r="B55" s="71" t="s">
        <v>134</v>
      </c>
      <c r="C55" s="27" t="s">
        <v>80</v>
      </c>
      <c r="D55" s="27">
        <v>0.01</v>
      </c>
      <c r="E55" s="27" t="s">
        <v>82</v>
      </c>
      <c r="F55" s="66"/>
      <c r="G55" s="13">
        <v>5</v>
      </c>
      <c r="H55" s="13">
        <v>5</v>
      </c>
      <c r="I55" s="13">
        <v>5</v>
      </c>
      <c r="J55" s="13">
        <v>5</v>
      </c>
      <c r="K55" s="13">
        <v>5</v>
      </c>
    </row>
    <row r="56" spans="1:11" ht="112.5" customHeight="1">
      <c r="A56" s="28" t="s">
        <v>141</v>
      </c>
      <c r="B56" s="71" t="s">
        <v>135</v>
      </c>
      <c r="C56" s="27" t="s">
        <v>80</v>
      </c>
      <c r="D56" s="27">
        <v>0.01</v>
      </c>
      <c r="E56" s="27" t="s">
        <v>82</v>
      </c>
      <c r="F56" s="66"/>
      <c r="G56" s="13">
        <v>5</v>
      </c>
      <c r="H56" s="13">
        <v>5</v>
      </c>
      <c r="I56" s="13">
        <v>5</v>
      </c>
      <c r="J56" s="13">
        <v>5</v>
      </c>
      <c r="K56" s="13">
        <v>5</v>
      </c>
    </row>
    <row r="57" spans="1:11" ht="99.75" customHeight="1">
      <c r="A57" s="28" t="s">
        <v>142</v>
      </c>
      <c r="B57" s="58" t="s">
        <v>137</v>
      </c>
      <c r="C57" s="27" t="s">
        <v>80</v>
      </c>
      <c r="D57" s="27">
        <v>0.01</v>
      </c>
      <c r="E57" s="27" t="s">
        <v>82</v>
      </c>
      <c r="F57" s="66"/>
      <c r="G57" s="13">
        <v>5</v>
      </c>
      <c r="H57" s="13">
        <v>5</v>
      </c>
      <c r="I57" s="13">
        <v>5</v>
      </c>
      <c r="J57" s="13">
        <v>5</v>
      </c>
      <c r="K57" s="13">
        <v>5</v>
      </c>
    </row>
    <row r="58" spans="1:11" ht="66.75" customHeight="1">
      <c r="A58" s="27" t="s">
        <v>143</v>
      </c>
      <c r="B58" s="66" t="s">
        <v>136</v>
      </c>
      <c r="C58" s="27" t="s">
        <v>80</v>
      </c>
      <c r="D58" s="27">
        <v>0.01</v>
      </c>
      <c r="E58" s="27" t="s">
        <v>82</v>
      </c>
      <c r="F58" s="66"/>
      <c r="G58" s="27">
        <v>5</v>
      </c>
      <c r="H58" s="27">
        <v>5</v>
      </c>
      <c r="I58" s="27">
        <v>5</v>
      </c>
      <c r="J58" s="27">
        <v>5</v>
      </c>
      <c r="K58" s="27">
        <v>5</v>
      </c>
    </row>
    <row r="59" spans="1:11" ht="68.25" customHeight="1">
      <c r="A59" s="28" t="s">
        <v>144</v>
      </c>
      <c r="B59" s="71" t="s">
        <v>138</v>
      </c>
      <c r="C59" s="27" t="s">
        <v>80</v>
      </c>
      <c r="D59" s="27">
        <v>0.01</v>
      </c>
      <c r="E59" s="27" t="s">
        <v>82</v>
      </c>
      <c r="F59" s="66"/>
      <c r="G59" s="13">
        <v>5</v>
      </c>
      <c r="H59" s="13">
        <v>5</v>
      </c>
      <c r="I59" s="13">
        <v>5</v>
      </c>
      <c r="J59" s="13">
        <v>5</v>
      </c>
      <c r="K59" s="13">
        <v>5</v>
      </c>
    </row>
    <row r="60" ht="15">
      <c r="D60" s="69">
        <f>SUM(D14:D16,D20:D23,D25:D34,D36:D37,D39,D41,D44:D44,D47:D50,D53:D59)</f>
        <v>1</v>
      </c>
    </row>
    <row r="61" spans="1:11" ht="42" customHeight="1">
      <c r="A61" s="147" t="s">
        <v>39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</row>
    <row r="62" spans="1:11" ht="20.25" customHeight="1">
      <c r="A62" s="56" t="s">
        <v>32</v>
      </c>
      <c r="B62" s="56"/>
      <c r="C62" s="56"/>
      <c r="D62" s="56"/>
      <c r="J62" s="144" t="s">
        <v>33</v>
      </c>
      <c r="K62" s="144"/>
    </row>
  </sheetData>
  <sheetProtection/>
  <mergeCells count="32"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F3:F5"/>
    <mergeCell ref="E3:E5"/>
    <mergeCell ref="A17:K17"/>
    <mergeCell ref="C3:C5"/>
    <mergeCell ref="D3:D5"/>
    <mergeCell ref="A12:K12"/>
    <mergeCell ref="A40:K40"/>
    <mergeCell ref="A19:K19"/>
    <mergeCell ref="A24:K24"/>
    <mergeCell ref="A18:K18"/>
    <mergeCell ref="A38:K38"/>
    <mergeCell ref="L31:L3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375" defaultRowHeight="12.75"/>
  <cols>
    <col min="1" max="1" width="5.375" style="12" customWidth="1"/>
    <col min="2" max="2" width="39.375" style="8" customWidth="1"/>
    <col min="3" max="3" width="11.625" style="8" customWidth="1"/>
    <col min="4" max="5" width="10.50390625" style="8" hidden="1" customWidth="1"/>
    <col min="6" max="16" width="10.50390625" style="8" customWidth="1"/>
    <col min="17" max="17" width="11.375" style="8" customWidth="1"/>
    <col min="18" max="16384" width="9.375" style="8" customWidth="1"/>
  </cols>
  <sheetData>
    <row r="1" spans="11:17" ht="78" customHeight="1">
      <c r="K1" s="9"/>
      <c r="L1" s="9"/>
      <c r="M1" s="157" t="s">
        <v>112</v>
      </c>
      <c r="N1" s="157"/>
      <c r="O1" s="157"/>
      <c r="P1" s="157"/>
      <c r="Q1" s="157"/>
    </row>
    <row r="2" spans="1:17" ht="34.5" customHeight="1">
      <c r="A2" s="158" t="s">
        <v>111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7.25" customHeight="1">
      <c r="A3" s="152" t="s">
        <v>9</v>
      </c>
      <c r="B3" s="152" t="s">
        <v>4</v>
      </c>
      <c r="C3" s="152" t="s">
        <v>5</v>
      </c>
      <c r="D3" s="129" t="s">
        <v>19</v>
      </c>
      <c r="E3" s="129" t="s">
        <v>20</v>
      </c>
      <c r="F3" s="129" t="s">
        <v>17</v>
      </c>
      <c r="G3" s="153" t="s">
        <v>18</v>
      </c>
      <c r="H3" s="165" t="s">
        <v>21</v>
      </c>
      <c r="I3" s="162" t="s">
        <v>30</v>
      </c>
      <c r="J3" s="163"/>
      <c r="K3" s="162" t="s">
        <v>31</v>
      </c>
      <c r="L3" s="164"/>
      <c r="M3" s="164"/>
      <c r="N3" s="164"/>
      <c r="O3" s="164"/>
      <c r="P3" s="164"/>
      <c r="Q3" s="163"/>
    </row>
    <row r="4" spans="1:17" ht="33" customHeight="1">
      <c r="A4" s="152"/>
      <c r="B4" s="152"/>
      <c r="C4" s="152"/>
      <c r="D4" s="129"/>
      <c r="E4" s="129"/>
      <c r="F4" s="129"/>
      <c r="G4" s="154"/>
      <c r="H4" s="166"/>
      <c r="I4" s="10" t="s">
        <v>22</v>
      </c>
      <c r="J4" s="10" t="s">
        <v>23</v>
      </c>
      <c r="K4" s="10" t="s">
        <v>24</v>
      </c>
      <c r="L4" s="10" t="s">
        <v>25</v>
      </c>
      <c r="M4" s="10" t="s">
        <v>26</v>
      </c>
      <c r="N4" s="10" t="s">
        <v>27</v>
      </c>
      <c r="O4" s="10" t="s">
        <v>28</v>
      </c>
      <c r="P4" s="10" t="s">
        <v>29</v>
      </c>
      <c r="Q4" s="35" t="s">
        <v>66</v>
      </c>
    </row>
    <row r="5" spans="1:17" ht="32.25" customHeight="1">
      <c r="A5" s="159" t="s">
        <v>125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1"/>
    </row>
    <row r="6" spans="1:17" ht="97.5" customHeight="1">
      <c r="A6" s="10">
        <v>1</v>
      </c>
      <c r="B6" s="50" t="s">
        <v>116</v>
      </c>
      <c r="C6" s="13" t="s">
        <v>3</v>
      </c>
      <c r="D6" s="17">
        <v>54.1</v>
      </c>
      <c r="E6" s="33">
        <v>2.34</v>
      </c>
      <c r="F6" s="70">
        <f>(49650+5442+282531+928+1675+13302+20611+2334)/(410700-970)*100</f>
        <v>91.88</v>
      </c>
      <c r="G6" s="70">
        <f>(49650+5442+282531+928+1675+13302+20611+2334)/(410700-970)*100</f>
        <v>91.88</v>
      </c>
      <c r="H6" s="70">
        <v>92</v>
      </c>
      <c r="I6" s="70">
        <v>92.1</v>
      </c>
      <c r="J6" s="70">
        <v>92.2</v>
      </c>
      <c r="K6" s="70">
        <v>92.3</v>
      </c>
      <c r="L6" s="70">
        <v>92.4</v>
      </c>
      <c r="M6" s="70">
        <v>92.5</v>
      </c>
      <c r="N6" s="70">
        <v>92.6</v>
      </c>
      <c r="O6" s="70">
        <v>92.7</v>
      </c>
      <c r="P6" s="70">
        <v>92.8</v>
      </c>
      <c r="Q6" s="70">
        <v>92.9</v>
      </c>
    </row>
    <row r="7" spans="1:17" ht="214.5" customHeight="1">
      <c r="A7" s="11">
        <v>2</v>
      </c>
      <c r="B7" s="50" t="s">
        <v>58</v>
      </c>
      <c r="C7" s="13" t="s">
        <v>3</v>
      </c>
      <c r="D7" s="27" t="e">
        <f>#REF!</f>
        <v>#REF!</v>
      </c>
      <c r="E7" s="33">
        <v>60.5</v>
      </c>
      <c r="F7" s="13">
        <v>78.8</v>
      </c>
      <c r="G7" s="13">
        <v>82.4</v>
      </c>
      <c r="H7" s="13">
        <v>86.6</v>
      </c>
      <c r="I7" s="13">
        <v>91.3</v>
      </c>
      <c r="J7" s="13">
        <v>100</v>
      </c>
      <c r="K7" s="13">
        <v>100</v>
      </c>
      <c r="L7" s="13">
        <v>100</v>
      </c>
      <c r="M7" s="13">
        <v>100</v>
      </c>
      <c r="N7" s="13">
        <v>100</v>
      </c>
      <c r="O7" s="13">
        <v>100</v>
      </c>
      <c r="P7" s="13">
        <v>100</v>
      </c>
      <c r="Q7" s="13">
        <v>100</v>
      </c>
    </row>
    <row r="8" spans="1:17" ht="120.75" customHeight="1">
      <c r="A8" s="10">
        <v>3</v>
      </c>
      <c r="B8" s="42" t="s">
        <v>55</v>
      </c>
      <c r="C8" s="27" t="s">
        <v>3</v>
      </c>
      <c r="D8" s="24">
        <v>95.6</v>
      </c>
      <c r="E8" s="32">
        <v>96.7</v>
      </c>
      <c r="F8" s="27">
        <v>1.96</v>
      </c>
      <c r="G8" s="27">
        <v>1.86</v>
      </c>
      <c r="H8" s="27">
        <v>1.82</v>
      </c>
      <c r="I8" s="27">
        <v>1.78</v>
      </c>
      <c r="J8" s="27">
        <f>I8-0.04</f>
        <v>1.74</v>
      </c>
      <c r="K8" s="27">
        <f aca="true" t="shared" si="0" ref="K8:Q8">J8-0.04</f>
        <v>1.7</v>
      </c>
      <c r="L8" s="27">
        <f t="shared" si="0"/>
        <v>1.66</v>
      </c>
      <c r="M8" s="27">
        <f t="shared" si="0"/>
        <v>1.62</v>
      </c>
      <c r="N8" s="27">
        <f t="shared" si="0"/>
        <v>1.58</v>
      </c>
      <c r="O8" s="27">
        <f t="shared" si="0"/>
        <v>1.54</v>
      </c>
      <c r="P8" s="27">
        <f t="shared" si="0"/>
        <v>1.5</v>
      </c>
      <c r="Q8" s="27">
        <f t="shared" si="0"/>
        <v>1.46</v>
      </c>
    </row>
    <row r="9" spans="1:17" ht="133.5" customHeight="1">
      <c r="A9" s="10">
        <v>4</v>
      </c>
      <c r="B9" s="50" t="s">
        <v>65</v>
      </c>
      <c r="C9" s="13" t="s">
        <v>3</v>
      </c>
      <c r="D9" s="24"/>
      <c r="E9" s="32"/>
      <c r="F9" s="33">
        <v>65.72</v>
      </c>
      <c r="G9" s="33">
        <v>70.73</v>
      </c>
      <c r="H9" s="33">
        <v>73.76</v>
      </c>
      <c r="I9" s="33">
        <v>76.15</v>
      </c>
      <c r="J9" s="33">
        <v>76.15</v>
      </c>
      <c r="K9" s="33">
        <v>76.15</v>
      </c>
      <c r="L9" s="33">
        <v>76.15</v>
      </c>
      <c r="M9" s="33">
        <v>76.15</v>
      </c>
      <c r="N9" s="33">
        <v>76.15</v>
      </c>
      <c r="O9" s="33">
        <v>76.15</v>
      </c>
      <c r="P9" s="33">
        <v>76.15</v>
      </c>
      <c r="Q9" s="33">
        <v>76.15</v>
      </c>
    </row>
    <row r="10" spans="1:17" ht="166.5" customHeight="1">
      <c r="A10" s="10">
        <v>5</v>
      </c>
      <c r="B10" s="42" t="s">
        <v>63</v>
      </c>
      <c r="C10" s="27" t="s">
        <v>3</v>
      </c>
      <c r="D10" s="24"/>
      <c r="E10" s="32"/>
      <c r="F10" s="27">
        <v>60.6</v>
      </c>
      <c r="G10" s="27">
        <v>60.6</v>
      </c>
      <c r="H10" s="27">
        <v>60.65</v>
      </c>
      <c r="I10" s="27">
        <v>60.7</v>
      </c>
      <c r="J10" s="27">
        <v>60.75</v>
      </c>
      <c r="K10" s="70">
        <v>60.8</v>
      </c>
      <c r="L10" s="70">
        <v>60.85</v>
      </c>
      <c r="M10" s="70">
        <v>60.9</v>
      </c>
      <c r="N10" s="70">
        <v>60.95</v>
      </c>
      <c r="O10" s="70">
        <v>61</v>
      </c>
      <c r="P10" s="70">
        <v>61.05</v>
      </c>
      <c r="Q10" s="70">
        <v>61.1</v>
      </c>
    </row>
    <row r="11" spans="1:17" ht="59.25" customHeight="1">
      <c r="A11" s="151" t="s">
        <v>122</v>
      </c>
      <c r="B11" s="151"/>
      <c r="C11" s="151"/>
      <c r="D11" s="151"/>
      <c r="E11" s="151"/>
      <c r="F11" s="9"/>
      <c r="M11" s="155" t="s">
        <v>33</v>
      </c>
      <c r="N11" s="155"/>
      <c r="O11" s="155"/>
      <c r="P11" s="155"/>
      <c r="Q11" s="156"/>
    </row>
    <row r="16" spans="4:7" ht="15">
      <c r="D16" s="20"/>
      <c r="E16" s="20"/>
      <c r="F16" s="3"/>
      <c r="G16" s="20"/>
    </row>
    <row r="17" spans="4:7" ht="15">
      <c r="D17" s="21"/>
      <c r="E17" s="22"/>
      <c r="F17" s="18"/>
      <c r="G17" s="22"/>
    </row>
    <row r="18" spans="4:7" ht="15">
      <c r="D18" s="23"/>
      <c r="E18" s="23"/>
      <c r="F18" s="19"/>
      <c r="G18" s="23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1:E11"/>
    <mergeCell ref="A3:A4"/>
    <mergeCell ref="G3:G4"/>
    <mergeCell ref="M11:Q11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23"/>
  <sheetViews>
    <sheetView tabSelected="1" view="pageBreakPreview" zoomScale="60" zoomScaleNormal="98" zoomScalePageLayoutView="0" workbookViewId="0" topLeftCell="A69">
      <selection activeCell="M18" sqref="M18"/>
    </sheetView>
  </sheetViews>
  <sheetFormatPr defaultColWidth="9.375" defaultRowHeight="12.75"/>
  <cols>
    <col min="1" max="1" width="6.50390625" style="6" customWidth="1"/>
    <col min="2" max="2" width="60.625" style="1" customWidth="1"/>
    <col min="3" max="3" width="21.625" style="7" customWidth="1"/>
    <col min="4" max="5" width="9.375" style="7" customWidth="1"/>
    <col min="6" max="6" width="14.875" style="7" customWidth="1"/>
    <col min="7" max="7" width="12.50390625" style="7" customWidth="1"/>
    <col min="8" max="8" width="16.00390625" style="7" customWidth="1"/>
    <col min="9" max="14" width="17.625" style="1" customWidth="1"/>
    <col min="15" max="15" width="55.50390625" style="1" customWidth="1"/>
    <col min="16" max="16" width="12.00390625" style="1" customWidth="1"/>
    <col min="17" max="17" width="15.50390625" style="1" customWidth="1"/>
    <col min="18" max="18" width="21.375" style="1" customWidth="1"/>
    <col min="19" max="16384" width="9.375" style="1" customWidth="1"/>
  </cols>
  <sheetData>
    <row r="1" spans="1:18" s="3" customFormat="1" ht="54.75" customHeight="1">
      <c r="A1" s="2"/>
      <c r="B1" s="5"/>
      <c r="C1" s="4"/>
      <c r="D1" s="4"/>
      <c r="E1" s="4"/>
      <c r="F1" s="4"/>
      <c r="G1" s="4"/>
      <c r="H1" s="4"/>
      <c r="I1" s="173"/>
      <c r="J1" s="173"/>
      <c r="N1" s="134" t="s">
        <v>221</v>
      </c>
      <c r="O1" s="134"/>
      <c r="P1" s="63"/>
      <c r="Q1" s="63"/>
      <c r="R1" s="63"/>
    </row>
    <row r="2" spans="1:15" s="3" customFormat="1" ht="23.2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s="3" customFormat="1" ht="24.75" customHeight="1">
      <c r="A3" s="129" t="s">
        <v>9</v>
      </c>
      <c r="B3" s="129" t="s">
        <v>14</v>
      </c>
      <c r="C3" s="129" t="s">
        <v>157</v>
      </c>
      <c r="D3" s="129" t="s">
        <v>68</v>
      </c>
      <c r="E3" s="129"/>
      <c r="F3" s="129"/>
      <c r="G3" s="129"/>
      <c r="H3" s="167" t="s">
        <v>72</v>
      </c>
      <c r="I3" s="168"/>
      <c r="J3" s="168"/>
      <c r="K3" s="168"/>
      <c r="L3" s="168"/>
      <c r="M3" s="168"/>
      <c r="N3" s="169"/>
      <c r="O3" s="129" t="s">
        <v>76</v>
      </c>
    </row>
    <row r="4" spans="1:15" s="3" customFormat="1" ht="42" customHeight="1">
      <c r="A4" s="129"/>
      <c r="B4" s="129"/>
      <c r="C4" s="129"/>
      <c r="D4" s="11" t="s">
        <v>157</v>
      </c>
      <c r="E4" s="11" t="s">
        <v>69</v>
      </c>
      <c r="F4" s="11" t="s">
        <v>70</v>
      </c>
      <c r="G4" s="11" t="s">
        <v>71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1" t="s">
        <v>73</v>
      </c>
      <c r="O4" s="129"/>
    </row>
    <row r="5" spans="1:15" ht="26.25" customHeight="1">
      <c r="A5" s="183" t="s">
        <v>152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5" ht="24" customHeight="1">
      <c r="A6" s="170" t="s">
        <v>150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6" ht="73.5" customHeight="1">
      <c r="A7" s="83" t="s">
        <v>87</v>
      </c>
      <c r="B7" s="84" t="s">
        <v>220</v>
      </c>
      <c r="C7" s="85" t="s">
        <v>153</v>
      </c>
      <c r="D7" s="82">
        <v>975</v>
      </c>
      <c r="E7" s="82" t="s">
        <v>171</v>
      </c>
      <c r="F7" s="82" t="s">
        <v>219</v>
      </c>
      <c r="G7" s="82" t="s">
        <v>215</v>
      </c>
      <c r="H7" s="109">
        <v>1103.3</v>
      </c>
      <c r="I7" s="109">
        <v>0</v>
      </c>
      <c r="J7" s="109">
        <v>0</v>
      </c>
      <c r="K7" s="109"/>
      <c r="L7" s="109"/>
      <c r="M7" s="109"/>
      <c r="N7" s="109">
        <f>SUM(H7:M7)</f>
        <v>1103.3</v>
      </c>
      <c r="O7" s="80" t="s">
        <v>156</v>
      </c>
      <c r="P7" s="69">
        <f>SUM(I7:N7)</f>
        <v>1103.3</v>
      </c>
    </row>
    <row r="8" spans="1:15" ht="34.5" customHeight="1">
      <c r="A8" s="175" t="s">
        <v>88</v>
      </c>
      <c r="B8" s="196" t="s">
        <v>163</v>
      </c>
      <c r="C8" s="179" t="s">
        <v>153</v>
      </c>
      <c r="D8" s="82" t="s">
        <v>173</v>
      </c>
      <c r="E8" s="82" t="s">
        <v>171</v>
      </c>
      <c r="F8" s="82" t="s">
        <v>233</v>
      </c>
      <c r="G8" s="82" t="s">
        <v>215</v>
      </c>
      <c r="H8" s="109">
        <v>2319.5</v>
      </c>
      <c r="I8" s="109">
        <v>6037.2</v>
      </c>
      <c r="J8" s="109">
        <v>3775.2</v>
      </c>
      <c r="K8" s="109"/>
      <c r="L8" s="109"/>
      <c r="M8" s="109"/>
      <c r="N8" s="109">
        <f aca="true" t="shared" si="0" ref="N8:N76">SUM(H8:M8)</f>
        <v>12131.9</v>
      </c>
      <c r="O8" s="193" t="s">
        <v>191</v>
      </c>
    </row>
    <row r="9" spans="1:15" ht="34.5" customHeight="1">
      <c r="A9" s="192"/>
      <c r="B9" s="197"/>
      <c r="C9" s="171"/>
      <c r="D9" s="82" t="s">
        <v>173</v>
      </c>
      <c r="E9" s="82" t="s">
        <v>171</v>
      </c>
      <c r="F9" s="82" t="s">
        <v>233</v>
      </c>
      <c r="G9" s="82" t="s">
        <v>216</v>
      </c>
      <c r="H9" s="109">
        <v>389.7</v>
      </c>
      <c r="I9" s="109">
        <v>590.1</v>
      </c>
      <c r="J9" s="109">
        <v>889.8</v>
      </c>
      <c r="K9" s="109"/>
      <c r="L9" s="109"/>
      <c r="M9" s="109"/>
      <c r="N9" s="109">
        <f t="shared" si="0"/>
        <v>1869.6</v>
      </c>
      <c r="O9" s="194"/>
    </row>
    <row r="10" spans="1:15" ht="34.5" customHeight="1">
      <c r="A10" s="192"/>
      <c r="B10" s="197"/>
      <c r="C10" s="171"/>
      <c r="D10" s="82" t="s">
        <v>173</v>
      </c>
      <c r="E10" s="82" t="s">
        <v>171</v>
      </c>
      <c r="F10" s="82" t="s">
        <v>248</v>
      </c>
      <c r="G10" s="82" t="s">
        <v>215</v>
      </c>
      <c r="H10" s="109">
        <v>0</v>
      </c>
      <c r="I10" s="109">
        <v>0</v>
      </c>
      <c r="J10" s="109">
        <v>531.2</v>
      </c>
      <c r="K10" s="109"/>
      <c r="L10" s="109"/>
      <c r="M10" s="109"/>
      <c r="N10" s="109">
        <f t="shared" si="0"/>
        <v>531.2</v>
      </c>
      <c r="O10" s="194"/>
    </row>
    <row r="11" spans="1:15" ht="34.5" customHeight="1">
      <c r="A11" s="192"/>
      <c r="B11" s="197"/>
      <c r="C11" s="171"/>
      <c r="D11" s="82" t="s">
        <v>173</v>
      </c>
      <c r="E11" s="82" t="s">
        <v>171</v>
      </c>
      <c r="F11" s="82" t="s">
        <v>248</v>
      </c>
      <c r="G11" s="82" t="s">
        <v>216</v>
      </c>
      <c r="H11" s="109">
        <v>0</v>
      </c>
      <c r="I11" s="109">
        <v>0</v>
      </c>
      <c r="J11" s="109">
        <v>278.7</v>
      </c>
      <c r="K11" s="109"/>
      <c r="L11" s="109"/>
      <c r="M11" s="109"/>
      <c r="N11" s="109">
        <f t="shared" si="0"/>
        <v>278.7</v>
      </c>
      <c r="O11" s="194"/>
    </row>
    <row r="12" spans="1:15" ht="34.5" customHeight="1">
      <c r="A12" s="192"/>
      <c r="B12" s="197"/>
      <c r="C12" s="171"/>
      <c r="D12" s="82" t="s">
        <v>173</v>
      </c>
      <c r="E12" s="82" t="s">
        <v>171</v>
      </c>
      <c r="F12" s="82" t="s">
        <v>247</v>
      </c>
      <c r="G12" s="82" t="s">
        <v>215</v>
      </c>
      <c r="H12" s="109">
        <v>0</v>
      </c>
      <c r="I12" s="109">
        <v>0</v>
      </c>
      <c r="J12" s="109">
        <v>106.2</v>
      </c>
      <c r="K12" s="109"/>
      <c r="L12" s="109"/>
      <c r="M12" s="109"/>
      <c r="N12" s="109">
        <f t="shared" si="0"/>
        <v>106.2</v>
      </c>
      <c r="O12" s="194"/>
    </row>
    <row r="13" spans="1:15" ht="34.5" customHeight="1">
      <c r="A13" s="176"/>
      <c r="B13" s="198"/>
      <c r="C13" s="172"/>
      <c r="D13" s="82" t="s">
        <v>173</v>
      </c>
      <c r="E13" s="82" t="s">
        <v>171</v>
      </c>
      <c r="F13" s="82" t="s">
        <v>247</v>
      </c>
      <c r="G13" s="82" t="s">
        <v>216</v>
      </c>
      <c r="H13" s="109">
        <v>0</v>
      </c>
      <c r="I13" s="109">
        <v>0</v>
      </c>
      <c r="J13" s="109">
        <v>55.8</v>
      </c>
      <c r="K13" s="109"/>
      <c r="L13" s="109"/>
      <c r="M13" s="109"/>
      <c r="N13" s="109">
        <f t="shared" si="0"/>
        <v>55.8</v>
      </c>
      <c r="O13" s="195"/>
    </row>
    <row r="14" spans="1:15" ht="64.5" customHeight="1">
      <c r="A14" s="83" t="s">
        <v>89</v>
      </c>
      <c r="B14" s="84" t="s">
        <v>154</v>
      </c>
      <c r="C14" s="85" t="s">
        <v>153</v>
      </c>
      <c r="D14" s="82" t="s">
        <v>173</v>
      </c>
      <c r="E14" s="82" t="s">
        <v>171</v>
      </c>
      <c r="F14" s="82" t="s">
        <v>172</v>
      </c>
      <c r="G14" s="82" t="s">
        <v>172</v>
      </c>
      <c r="H14" s="109">
        <v>0</v>
      </c>
      <c r="I14" s="109">
        <v>0</v>
      </c>
      <c r="J14" s="109">
        <v>0</v>
      </c>
      <c r="K14" s="109"/>
      <c r="L14" s="109"/>
      <c r="M14" s="109"/>
      <c r="N14" s="109">
        <f t="shared" si="0"/>
        <v>0</v>
      </c>
      <c r="O14" s="81" t="s">
        <v>192</v>
      </c>
    </row>
    <row r="15" spans="1:15" ht="62.25" customHeight="1">
      <c r="A15" s="175" t="s">
        <v>90</v>
      </c>
      <c r="B15" s="196" t="s">
        <v>155</v>
      </c>
      <c r="C15" s="201" t="s">
        <v>153</v>
      </c>
      <c r="D15" s="82" t="s">
        <v>173</v>
      </c>
      <c r="E15" s="82" t="s">
        <v>195</v>
      </c>
      <c r="F15" s="82" t="s">
        <v>232</v>
      </c>
      <c r="G15" s="82" t="s">
        <v>215</v>
      </c>
      <c r="H15" s="109">
        <v>5267.9</v>
      </c>
      <c r="I15" s="109">
        <v>4744.6</v>
      </c>
      <c r="J15" s="109">
        <v>5833</v>
      </c>
      <c r="K15" s="109">
        <v>5790.9</v>
      </c>
      <c r="L15" s="109">
        <v>6400.5</v>
      </c>
      <c r="M15" s="109">
        <v>6400.5</v>
      </c>
      <c r="N15" s="109">
        <f t="shared" si="0"/>
        <v>34437.4</v>
      </c>
      <c r="O15" s="81" t="s">
        <v>160</v>
      </c>
    </row>
    <row r="16" spans="1:15" ht="62.25" customHeight="1">
      <c r="A16" s="192"/>
      <c r="B16" s="197"/>
      <c r="C16" s="202"/>
      <c r="D16" s="82" t="s">
        <v>173</v>
      </c>
      <c r="E16" s="82" t="s">
        <v>195</v>
      </c>
      <c r="F16" s="82" t="s">
        <v>232</v>
      </c>
      <c r="G16" s="82" t="s">
        <v>216</v>
      </c>
      <c r="H16" s="109">
        <v>1080.8</v>
      </c>
      <c r="I16" s="109">
        <v>1020.8</v>
      </c>
      <c r="J16" s="109">
        <v>1237.7</v>
      </c>
      <c r="K16" s="109">
        <v>1108.1</v>
      </c>
      <c r="L16" s="109">
        <v>1224.7</v>
      </c>
      <c r="M16" s="109">
        <v>1224.7</v>
      </c>
      <c r="N16" s="109">
        <f t="shared" si="0"/>
        <v>6896.8</v>
      </c>
      <c r="O16" s="81"/>
    </row>
    <row r="17" spans="1:15" ht="62.25" customHeight="1">
      <c r="A17" s="192"/>
      <c r="B17" s="197"/>
      <c r="C17" s="202"/>
      <c r="D17" s="82" t="s">
        <v>173</v>
      </c>
      <c r="E17" s="82" t="s">
        <v>195</v>
      </c>
      <c r="F17" s="82" t="s">
        <v>249</v>
      </c>
      <c r="G17" s="82" t="s">
        <v>215</v>
      </c>
      <c r="H17" s="109">
        <v>0</v>
      </c>
      <c r="I17" s="109">
        <v>0</v>
      </c>
      <c r="J17" s="109">
        <v>187.8</v>
      </c>
      <c r="K17" s="109">
        <v>0</v>
      </c>
      <c r="L17" s="109">
        <v>0</v>
      </c>
      <c r="M17" s="109">
        <v>0</v>
      </c>
      <c r="N17" s="109">
        <f t="shared" si="0"/>
        <v>187.8</v>
      </c>
      <c r="O17" s="81"/>
    </row>
    <row r="18" spans="1:15" ht="62.25" customHeight="1">
      <c r="A18" s="176"/>
      <c r="B18" s="198"/>
      <c r="C18" s="203"/>
      <c r="D18" s="82" t="s">
        <v>173</v>
      </c>
      <c r="E18" s="82" t="s">
        <v>195</v>
      </c>
      <c r="F18" s="82" t="s">
        <v>249</v>
      </c>
      <c r="G18" s="82" t="s">
        <v>216</v>
      </c>
      <c r="H18" s="109">
        <v>0</v>
      </c>
      <c r="I18" s="109">
        <v>0</v>
      </c>
      <c r="J18" s="109">
        <v>101.5</v>
      </c>
      <c r="K18" s="109">
        <v>0</v>
      </c>
      <c r="L18" s="109">
        <v>0</v>
      </c>
      <c r="M18" s="109">
        <v>0</v>
      </c>
      <c r="N18" s="109">
        <f t="shared" si="0"/>
        <v>101.5</v>
      </c>
      <c r="O18" s="81"/>
    </row>
    <row r="19" spans="1:15" ht="62.25" customHeight="1">
      <c r="A19" s="107" t="s">
        <v>226</v>
      </c>
      <c r="B19" s="115" t="s">
        <v>240</v>
      </c>
      <c r="C19" s="116" t="s">
        <v>153</v>
      </c>
      <c r="D19" s="82" t="s">
        <v>173</v>
      </c>
      <c r="E19" s="82" t="s">
        <v>171</v>
      </c>
      <c r="F19" s="82" t="s">
        <v>239</v>
      </c>
      <c r="G19" s="82" t="s">
        <v>215</v>
      </c>
      <c r="H19" s="109"/>
      <c r="I19" s="109">
        <v>694</v>
      </c>
      <c r="J19" s="109"/>
      <c r="K19" s="109"/>
      <c r="L19" s="109"/>
      <c r="M19" s="109"/>
      <c r="N19" s="109">
        <f t="shared" si="0"/>
        <v>694</v>
      </c>
      <c r="O19" s="81"/>
    </row>
    <row r="20" spans="1:15" ht="72.75" customHeight="1">
      <c r="A20" s="107" t="s">
        <v>238</v>
      </c>
      <c r="B20" s="115" t="s">
        <v>227</v>
      </c>
      <c r="C20" s="116" t="s">
        <v>153</v>
      </c>
      <c r="D20" s="82" t="s">
        <v>173</v>
      </c>
      <c r="E20" s="82" t="s">
        <v>171</v>
      </c>
      <c r="F20" s="82" t="s">
        <v>228</v>
      </c>
      <c r="G20" s="82" t="s">
        <v>215</v>
      </c>
      <c r="H20" s="109">
        <v>0</v>
      </c>
      <c r="I20" s="109">
        <v>7.3</v>
      </c>
      <c r="J20" s="109"/>
      <c r="K20" s="109"/>
      <c r="L20" s="109"/>
      <c r="M20" s="109"/>
      <c r="N20" s="109">
        <f t="shared" si="0"/>
        <v>7.3</v>
      </c>
      <c r="O20" s="81"/>
    </row>
    <row r="21" spans="1:15" ht="72.75" customHeight="1">
      <c r="A21" s="107" t="s">
        <v>241</v>
      </c>
      <c r="B21" s="115" t="s">
        <v>243</v>
      </c>
      <c r="C21" s="116" t="s">
        <v>153</v>
      </c>
      <c r="D21" s="82" t="s">
        <v>173</v>
      </c>
      <c r="E21" s="82" t="s">
        <v>171</v>
      </c>
      <c r="F21" s="82" t="s">
        <v>244</v>
      </c>
      <c r="G21" s="82" t="s">
        <v>215</v>
      </c>
      <c r="H21" s="109"/>
      <c r="I21" s="109"/>
      <c r="J21" s="109">
        <v>6.8</v>
      </c>
      <c r="K21" s="109"/>
      <c r="L21" s="109"/>
      <c r="M21" s="109"/>
      <c r="N21" s="109">
        <f t="shared" si="0"/>
        <v>6.8</v>
      </c>
      <c r="O21" s="81"/>
    </row>
    <row r="22" spans="1:15" ht="72.75" customHeight="1">
      <c r="A22" s="175" t="s">
        <v>242</v>
      </c>
      <c r="B22" s="177" t="s">
        <v>245</v>
      </c>
      <c r="C22" s="179" t="s">
        <v>153</v>
      </c>
      <c r="D22" s="82" t="s">
        <v>173</v>
      </c>
      <c r="E22" s="82" t="s">
        <v>171</v>
      </c>
      <c r="F22" s="82" t="s">
        <v>246</v>
      </c>
      <c r="G22" s="82" t="s">
        <v>215</v>
      </c>
      <c r="H22" s="109"/>
      <c r="I22" s="109"/>
      <c r="J22" s="109">
        <v>16.7</v>
      </c>
      <c r="K22" s="109"/>
      <c r="L22" s="109"/>
      <c r="M22" s="109"/>
      <c r="N22" s="109">
        <f t="shared" si="0"/>
        <v>16.7</v>
      </c>
      <c r="O22" s="81"/>
    </row>
    <row r="23" spans="1:15" ht="72.75" customHeight="1">
      <c r="A23" s="176"/>
      <c r="B23" s="178"/>
      <c r="C23" s="172"/>
      <c r="D23" s="82" t="s">
        <v>173</v>
      </c>
      <c r="E23" s="82" t="s">
        <v>171</v>
      </c>
      <c r="F23" s="82" t="s">
        <v>246</v>
      </c>
      <c r="G23" s="82" t="s">
        <v>216</v>
      </c>
      <c r="H23" s="109"/>
      <c r="I23" s="109"/>
      <c r="J23" s="109">
        <v>7.2</v>
      </c>
      <c r="K23" s="109"/>
      <c r="L23" s="109"/>
      <c r="M23" s="109"/>
      <c r="N23" s="109">
        <f t="shared" si="0"/>
        <v>7.2</v>
      </c>
      <c r="O23" s="81"/>
    </row>
    <row r="24" spans="1:15" ht="34.5" customHeight="1">
      <c r="A24" s="187" t="s">
        <v>6</v>
      </c>
      <c r="B24" s="187"/>
      <c r="C24" s="114"/>
      <c r="D24" s="86"/>
      <c r="E24" s="86"/>
      <c r="F24" s="86"/>
      <c r="G24" s="86"/>
      <c r="H24" s="110">
        <f aca="true" t="shared" si="1" ref="H24:M24">SUM(H7:H23)</f>
        <v>10161.2</v>
      </c>
      <c r="I24" s="110">
        <f t="shared" si="1"/>
        <v>13094</v>
      </c>
      <c r="J24" s="110">
        <f t="shared" si="1"/>
        <v>13027.6</v>
      </c>
      <c r="K24" s="110">
        <f t="shared" si="1"/>
        <v>6899</v>
      </c>
      <c r="L24" s="110">
        <f t="shared" si="1"/>
        <v>7625.2</v>
      </c>
      <c r="M24" s="110">
        <f t="shared" si="1"/>
        <v>7625.2</v>
      </c>
      <c r="N24" s="109">
        <f t="shared" si="0"/>
        <v>58432.2</v>
      </c>
      <c r="O24" s="87"/>
    </row>
    <row r="25" spans="1:15" ht="33" customHeight="1">
      <c r="A25" s="184" t="s">
        <v>151</v>
      </c>
      <c r="B25" s="185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</row>
    <row r="26" spans="1:15" ht="34.5" customHeight="1">
      <c r="A26" s="199"/>
      <c r="B26" s="177" t="s">
        <v>205</v>
      </c>
      <c r="C26" s="171"/>
      <c r="D26" s="81" t="s">
        <v>173</v>
      </c>
      <c r="E26" s="117" t="s">
        <v>171</v>
      </c>
      <c r="F26" s="82" t="s">
        <v>233</v>
      </c>
      <c r="G26" s="117">
        <v>110</v>
      </c>
      <c r="H26" s="109">
        <v>13238</v>
      </c>
      <c r="I26" s="109">
        <v>13739.9</v>
      </c>
      <c r="J26" s="109">
        <v>12713.2</v>
      </c>
      <c r="K26" s="109">
        <v>11039.2</v>
      </c>
      <c r="L26" s="109">
        <v>11039.2</v>
      </c>
      <c r="M26" s="109">
        <v>11039.2</v>
      </c>
      <c r="N26" s="109">
        <f t="shared" si="0"/>
        <v>72808.7</v>
      </c>
      <c r="O26" s="171" t="s">
        <v>208</v>
      </c>
    </row>
    <row r="27" spans="1:15" ht="34.5" customHeight="1">
      <c r="A27" s="199"/>
      <c r="B27" s="186"/>
      <c r="C27" s="171"/>
      <c r="D27" s="81" t="s">
        <v>173</v>
      </c>
      <c r="E27" s="117" t="s">
        <v>171</v>
      </c>
      <c r="F27" s="82" t="s">
        <v>233</v>
      </c>
      <c r="G27" s="117">
        <v>240</v>
      </c>
      <c r="H27" s="109">
        <f>6496-H62</f>
        <v>6346</v>
      </c>
      <c r="I27" s="109">
        <f>7475.8-I62</f>
        <v>7385.9</v>
      </c>
      <c r="J27" s="109">
        <v>8087.8</v>
      </c>
      <c r="K27" s="109">
        <v>4716.6</v>
      </c>
      <c r="L27" s="109">
        <v>4716.6</v>
      </c>
      <c r="M27" s="109">
        <v>4716.6</v>
      </c>
      <c r="N27" s="109">
        <f t="shared" si="0"/>
        <v>35969.5</v>
      </c>
      <c r="O27" s="171"/>
    </row>
    <row r="28" spans="1:15" ht="34.5" customHeight="1">
      <c r="A28" s="199"/>
      <c r="B28" s="186"/>
      <c r="C28" s="171"/>
      <c r="D28" s="81" t="s">
        <v>173</v>
      </c>
      <c r="E28" s="117" t="s">
        <v>171</v>
      </c>
      <c r="F28" s="82" t="s">
        <v>233</v>
      </c>
      <c r="G28" s="117">
        <v>611</v>
      </c>
      <c r="H28" s="109">
        <v>36650.2</v>
      </c>
      <c r="I28" s="109">
        <v>39146.8</v>
      </c>
      <c r="J28" s="109">
        <v>21385.4</v>
      </c>
      <c r="K28" s="109">
        <v>18090.5</v>
      </c>
      <c r="L28" s="109">
        <v>18090.5</v>
      </c>
      <c r="M28" s="109">
        <v>18090.5</v>
      </c>
      <c r="N28" s="109">
        <f t="shared" si="0"/>
        <v>151453.9</v>
      </c>
      <c r="O28" s="171"/>
    </row>
    <row r="29" spans="1:15" ht="34.5" customHeight="1">
      <c r="A29" s="199"/>
      <c r="B29" s="186"/>
      <c r="C29" s="171"/>
      <c r="D29" s="81">
        <v>975</v>
      </c>
      <c r="E29" s="82" t="s">
        <v>171</v>
      </c>
      <c r="F29" s="82" t="s">
        <v>233</v>
      </c>
      <c r="G29" s="117">
        <v>612</v>
      </c>
      <c r="H29" s="109">
        <v>68.5</v>
      </c>
      <c r="I29" s="109"/>
      <c r="J29" s="109">
        <v>0</v>
      </c>
      <c r="K29" s="109"/>
      <c r="L29" s="109"/>
      <c r="M29" s="109"/>
      <c r="N29" s="109">
        <f t="shared" si="0"/>
        <v>68.5</v>
      </c>
      <c r="O29" s="171"/>
    </row>
    <row r="30" spans="1:15" ht="34.5" customHeight="1">
      <c r="A30" s="199"/>
      <c r="B30" s="186"/>
      <c r="C30" s="171"/>
      <c r="D30" s="81" t="s">
        <v>173</v>
      </c>
      <c r="E30" s="117" t="s">
        <v>171</v>
      </c>
      <c r="F30" s="82" t="s">
        <v>233</v>
      </c>
      <c r="G30" s="117">
        <v>621</v>
      </c>
      <c r="H30" s="109">
        <v>16861.8</v>
      </c>
      <c r="I30" s="109">
        <v>17529.8</v>
      </c>
      <c r="J30" s="109">
        <v>8899.2</v>
      </c>
      <c r="K30" s="109">
        <v>6101.6</v>
      </c>
      <c r="L30" s="109">
        <v>6101.6</v>
      </c>
      <c r="M30" s="109">
        <v>6101.6</v>
      </c>
      <c r="N30" s="109">
        <f t="shared" si="0"/>
        <v>61595.6</v>
      </c>
      <c r="O30" s="171"/>
    </row>
    <row r="31" spans="1:15" ht="34.5" customHeight="1">
      <c r="A31" s="199"/>
      <c r="B31" s="186"/>
      <c r="C31" s="171"/>
      <c r="D31" s="81">
        <v>975</v>
      </c>
      <c r="E31" s="82" t="s">
        <v>171</v>
      </c>
      <c r="F31" s="82" t="s">
        <v>233</v>
      </c>
      <c r="G31" s="117">
        <v>622</v>
      </c>
      <c r="H31" s="109">
        <v>150</v>
      </c>
      <c r="I31" s="109"/>
      <c r="J31" s="109"/>
      <c r="K31" s="109"/>
      <c r="L31" s="109"/>
      <c r="M31" s="109"/>
      <c r="N31" s="109">
        <f t="shared" si="0"/>
        <v>150</v>
      </c>
      <c r="O31" s="171"/>
    </row>
    <row r="32" spans="1:15" ht="34.5" customHeight="1">
      <c r="A32" s="199"/>
      <c r="B32" s="186"/>
      <c r="C32" s="171"/>
      <c r="D32" s="81">
        <v>975</v>
      </c>
      <c r="E32" s="82" t="s">
        <v>171</v>
      </c>
      <c r="F32" s="82" t="s">
        <v>233</v>
      </c>
      <c r="G32" s="117">
        <v>850</v>
      </c>
      <c r="H32" s="109">
        <v>26.5</v>
      </c>
      <c r="I32" s="109">
        <v>121.1</v>
      </c>
      <c r="J32" s="109">
        <v>14.2</v>
      </c>
      <c r="K32" s="109">
        <v>2.5</v>
      </c>
      <c r="L32" s="109">
        <v>2.5</v>
      </c>
      <c r="M32" s="109">
        <v>2.5</v>
      </c>
      <c r="N32" s="109">
        <f t="shared" si="0"/>
        <v>169.3</v>
      </c>
      <c r="O32" s="171"/>
    </row>
    <row r="33" spans="1:15" ht="34.5" customHeight="1">
      <c r="A33" s="199"/>
      <c r="B33" s="186"/>
      <c r="C33" s="171"/>
      <c r="D33" s="81" t="s">
        <v>173</v>
      </c>
      <c r="E33" s="117" t="s">
        <v>171</v>
      </c>
      <c r="F33" s="82" t="s">
        <v>235</v>
      </c>
      <c r="G33" s="117">
        <v>120</v>
      </c>
      <c r="H33" s="109">
        <v>671.1</v>
      </c>
      <c r="I33" s="109">
        <v>882.4</v>
      </c>
      <c r="J33" s="109">
        <v>1697.2</v>
      </c>
      <c r="K33" s="109">
        <v>1273</v>
      </c>
      <c r="L33" s="109">
        <v>1273</v>
      </c>
      <c r="M33" s="109">
        <v>1273</v>
      </c>
      <c r="N33" s="109">
        <f t="shared" si="0"/>
        <v>7069.7</v>
      </c>
      <c r="O33" s="171"/>
    </row>
    <row r="34" spans="1:15" ht="34.5" customHeight="1">
      <c r="A34" s="199"/>
      <c r="B34" s="186"/>
      <c r="C34" s="171"/>
      <c r="D34" s="81" t="s">
        <v>173</v>
      </c>
      <c r="E34" s="117" t="s">
        <v>171</v>
      </c>
      <c r="F34" s="82" t="s">
        <v>235</v>
      </c>
      <c r="G34" s="117">
        <v>611</v>
      </c>
      <c r="H34" s="109">
        <v>1841.5</v>
      </c>
      <c r="I34" s="109">
        <v>2844</v>
      </c>
      <c r="J34" s="109">
        <v>7162.7</v>
      </c>
      <c r="K34" s="109">
        <v>3760.3</v>
      </c>
      <c r="L34" s="109">
        <v>3760.3</v>
      </c>
      <c r="M34" s="109">
        <v>3760.3</v>
      </c>
      <c r="N34" s="109">
        <f t="shared" si="0"/>
        <v>23129.1</v>
      </c>
      <c r="O34" s="171"/>
    </row>
    <row r="35" spans="1:15" ht="34.5" customHeight="1">
      <c r="A35" s="199"/>
      <c r="B35" s="186"/>
      <c r="C35" s="171"/>
      <c r="D35" s="81">
        <v>975</v>
      </c>
      <c r="E35" s="82" t="s">
        <v>171</v>
      </c>
      <c r="F35" s="82" t="s">
        <v>235</v>
      </c>
      <c r="G35" s="117">
        <v>621</v>
      </c>
      <c r="H35" s="109"/>
      <c r="I35" s="109">
        <v>34.2</v>
      </c>
      <c r="J35" s="109">
        <v>65.4</v>
      </c>
      <c r="K35" s="109">
        <v>53.1</v>
      </c>
      <c r="L35" s="109">
        <v>53.1</v>
      </c>
      <c r="M35" s="109">
        <v>53.1</v>
      </c>
      <c r="N35" s="109">
        <f t="shared" si="0"/>
        <v>258.9</v>
      </c>
      <c r="O35" s="171"/>
    </row>
    <row r="36" spans="1:15" ht="34.5" customHeight="1">
      <c r="A36" s="199"/>
      <c r="B36" s="186"/>
      <c r="C36" s="171"/>
      <c r="D36" s="81" t="s">
        <v>173</v>
      </c>
      <c r="E36" s="117" t="s">
        <v>171</v>
      </c>
      <c r="F36" s="82" t="s">
        <v>197</v>
      </c>
      <c r="G36" s="117">
        <v>611</v>
      </c>
      <c r="H36" s="109">
        <v>946.6</v>
      </c>
      <c r="I36" s="109">
        <v>1533.9</v>
      </c>
      <c r="J36" s="109"/>
      <c r="K36" s="109"/>
      <c r="L36" s="109"/>
      <c r="M36" s="109"/>
      <c r="N36" s="109">
        <f t="shared" si="0"/>
        <v>2480.5</v>
      </c>
      <c r="O36" s="171"/>
    </row>
    <row r="37" spans="1:15" ht="34.5" customHeight="1">
      <c r="A37" s="199"/>
      <c r="B37" s="186"/>
      <c r="C37" s="171"/>
      <c r="D37" s="81" t="s">
        <v>173</v>
      </c>
      <c r="E37" s="117" t="s">
        <v>171</v>
      </c>
      <c r="F37" s="82" t="s">
        <v>198</v>
      </c>
      <c r="G37" s="117">
        <v>110</v>
      </c>
      <c r="H37" s="109">
        <v>17</v>
      </c>
      <c r="I37" s="109"/>
      <c r="J37" s="109"/>
      <c r="K37" s="109"/>
      <c r="L37" s="109"/>
      <c r="M37" s="109"/>
      <c r="N37" s="109">
        <f t="shared" si="0"/>
        <v>17</v>
      </c>
      <c r="O37" s="171"/>
    </row>
    <row r="38" spans="1:15" ht="34.5" customHeight="1">
      <c r="A38" s="199"/>
      <c r="B38" s="186"/>
      <c r="C38" s="171"/>
      <c r="D38" s="81" t="s">
        <v>173</v>
      </c>
      <c r="E38" s="117" t="s">
        <v>171</v>
      </c>
      <c r="F38" s="82" t="s">
        <v>198</v>
      </c>
      <c r="G38" s="117">
        <v>611</v>
      </c>
      <c r="H38" s="109">
        <v>20.7</v>
      </c>
      <c r="I38" s="109"/>
      <c r="J38" s="109"/>
      <c r="K38" s="109"/>
      <c r="L38" s="109"/>
      <c r="M38" s="109"/>
      <c r="N38" s="109">
        <f t="shared" si="0"/>
        <v>20.7</v>
      </c>
      <c r="O38" s="171"/>
    </row>
    <row r="39" spans="1:15" ht="34.5" customHeight="1">
      <c r="A39" s="199"/>
      <c r="B39" s="186"/>
      <c r="C39" s="171"/>
      <c r="D39" s="81" t="s">
        <v>173</v>
      </c>
      <c r="E39" s="117" t="s">
        <v>171</v>
      </c>
      <c r="F39" s="82" t="s">
        <v>198</v>
      </c>
      <c r="G39" s="117">
        <v>621</v>
      </c>
      <c r="H39" s="109">
        <v>0</v>
      </c>
      <c r="I39" s="109"/>
      <c r="J39" s="109"/>
      <c r="K39" s="109"/>
      <c r="L39" s="109"/>
      <c r="M39" s="109"/>
      <c r="N39" s="109">
        <f t="shared" si="0"/>
        <v>0</v>
      </c>
      <c r="O39" s="171"/>
    </row>
    <row r="40" spans="1:15" ht="34.5" customHeight="1">
      <c r="A40" s="199"/>
      <c r="B40" s="186"/>
      <c r="C40" s="171"/>
      <c r="D40" s="81">
        <v>975</v>
      </c>
      <c r="E40" s="82" t="s">
        <v>171</v>
      </c>
      <c r="F40" s="82" t="s">
        <v>236</v>
      </c>
      <c r="G40" s="117">
        <v>611</v>
      </c>
      <c r="H40" s="109"/>
      <c r="I40" s="109"/>
      <c r="J40" s="109">
        <v>0</v>
      </c>
      <c r="K40" s="109"/>
      <c r="L40" s="109"/>
      <c r="M40" s="109"/>
      <c r="N40" s="109">
        <f t="shared" si="0"/>
        <v>0</v>
      </c>
      <c r="O40" s="171"/>
    </row>
    <row r="41" spans="1:15" ht="34.5" customHeight="1">
      <c r="A41" s="199"/>
      <c r="B41" s="186"/>
      <c r="C41" s="171"/>
      <c r="D41" s="81">
        <v>975</v>
      </c>
      <c r="E41" s="82" t="s">
        <v>171</v>
      </c>
      <c r="F41" s="82" t="s">
        <v>237</v>
      </c>
      <c r="G41" s="117">
        <v>611</v>
      </c>
      <c r="H41" s="109"/>
      <c r="I41" s="109"/>
      <c r="J41" s="109">
        <v>69.8</v>
      </c>
      <c r="K41" s="109"/>
      <c r="L41" s="109"/>
      <c r="M41" s="109"/>
      <c r="N41" s="109">
        <f t="shared" si="0"/>
        <v>69.8</v>
      </c>
      <c r="O41" s="171"/>
    </row>
    <row r="42" spans="1:15" ht="34.5" customHeight="1">
      <c r="A42" s="199"/>
      <c r="B42" s="178"/>
      <c r="C42" s="172"/>
      <c r="D42" s="81">
        <v>975</v>
      </c>
      <c r="E42" s="82" t="s">
        <v>171</v>
      </c>
      <c r="F42" s="82" t="s">
        <v>199</v>
      </c>
      <c r="G42" s="117">
        <v>611</v>
      </c>
      <c r="H42" s="109">
        <v>50.1</v>
      </c>
      <c r="I42" s="109">
        <v>30</v>
      </c>
      <c r="J42" s="109"/>
      <c r="K42" s="109"/>
      <c r="L42" s="109"/>
      <c r="M42" s="109"/>
      <c r="N42" s="109">
        <f t="shared" si="0"/>
        <v>80.1</v>
      </c>
      <c r="O42" s="171"/>
    </row>
    <row r="43" spans="1:15" ht="34.5" customHeight="1">
      <c r="A43" s="199"/>
      <c r="B43" s="186" t="s">
        <v>206</v>
      </c>
      <c r="C43" s="179"/>
      <c r="D43" s="81">
        <v>975</v>
      </c>
      <c r="E43" s="82" t="s">
        <v>171</v>
      </c>
      <c r="F43" s="82" t="s">
        <v>230</v>
      </c>
      <c r="G43" s="117">
        <v>110</v>
      </c>
      <c r="H43" s="109">
        <v>2069.1</v>
      </c>
      <c r="I43" s="109">
        <v>2048.5</v>
      </c>
      <c r="J43" s="109">
        <v>2159.8</v>
      </c>
      <c r="K43" s="109">
        <v>2665.4</v>
      </c>
      <c r="L43" s="109">
        <v>2665.4</v>
      </c>
      <c r="M43" s="109">
        <v>2665.4</v>
      </c>
      <c r="N43" s="109">
        <f t="shared" si="0"/>
        <v>14273.6</v>
      </c>
      <c r="O43" s="171"/>
    </row>
    <row r="44" spans="1:15" ht="34.5" customHeight="1">
      <c r="A44" s="199"/>
      <c r="B44" s="186"/>
      <c r="C44" s="171"/>
      <c r="D44" s="81">
        <v>975</v>
      </c>
      <c r="E44" s="82" t="s">
        <v>171</v>
      </c>
      <c r="F44" s="82" t="s">
        <v>230</v>
      </c>
      <c r="G44" s="117">
        <v>244</v>
      </c>
      <c r="H44" s="109">
        <v>48</v>
      </c>
      <c r="I44" s="109">
        <v>49.5</v>
      </c>
      <c r="J44" s="109">
        <v>152</v>
      </c>
      <c r="K44" s="109">
        <v>154.9</v>
      </c>
      <c r="L44" s="109">
        <v>154.9</v>
      </c>
      <c r="M44" s="109">
        <v>154.9</v>
      </c>
      <c r="N44" s="109">
        <f t="shared" si="0"/>
        <v>714.2</v>
      </c>
      <c r="O44" s="171"/>
    </row>
    <row r="45" spans="1:15" ht="34.5" customHeight="1">
      <c r="A45" s="199"/>
      <c r="B45" s="186"/>
      <c r="C45" s="171"/>
      <c r="D45" s="81">
        <v>975</v>
      </c>
      <c r="E45" s="82" t="s">
        <v>171</v>
      </c>
      <c r="F45" s="82" t="s">
        <v>230</v>
      </c>
      <c r="G45" s="117">
        <v>611</v>
      </c>
      <c r="H45" s="109">
        <v>69419.8</v>
      </c>
      <c r="I45" s="109">
        <v>74727.6</v>
      </c>
      <c r="J45" s="109">
        <v>75371.4</v>
      </c>
      <c r="K45" s="109">
        <v>74280.7</v>
      </c>
      <c r="L45" s="109">
        <v>73948.3</v>
      </c>
      <c r="M45" s="109">
        <v>73948.3</v>
      </c>
      <c r="N45" s="109">
        <f t="shared" si="0"/>
        <v>441696.1</v>
      </c>
      <c r="O45" s="171"/>
    </row>
    <row r="46" spans="1:15" ht="34.5" customHeight="1">
      <c r="A46" s="199"/>
      <c r="B46" s="186"/>
      <c r="C46" s="171"/>
      <c r="D46" s="81">
        <v>975</v>
      </c>
      <c r="E46" s="82" t="s">
        <v>171</v>
      </c>
      <c r="F46" s="82" t="s">
        <v>230</v>
      </c>
      <c r="G46" s="117">
        <v>612</v>
      </c>
      <c r="H46" s="109">
        <v>1060.3</v>
      </c>
      <c r="I46" s="109">
        <v>685.7</v>
      </c>
      <c r="J46" s="109">
        <v>3330.5</v>
      </c>
      <c r="K46" s="109">
        <v>3314.7</v>
      </c>
      <c r="L46" s="109">
        <v>3314.7</v>
      </c>
      <c r="M46" s="109">
        <v>3314.7</v>
      </c>
      <c r="N46" s="109">
        <f t="shared" si="0"/>
        <v>15020.6</v>
      </c>
      <c r="O46" s="171"/>
    </row>
    <row r="47" spans="1:15" ht="34.5" customHeight="1">
      <c r="A47" s="199"/>
      <c r="B47" s="186"/>
      <c r="C47" s="171"/>
      <c r="D47" s="81">
        <v>975</v>
      </c>
      <c r="E47" s="82" t="s">
        <v>171</v>
      </c>
      <c r="F47" s="82" t="s">
        <v>230</v>
      </c>
      <c r="G47" s="117">
        <v>621</v>
      </c>
      <c r="H47" s="109">
        <v>28912.7</v>
      </c>
      <c r="I47" s="109">
        <v>29234.2</v>
      </c>
      <c r="J47" s="109">
        <v>29412</v>
      </c>
      <c r="K47" s="109">
        <v>28624.9</v>
      </c>
      <c r="L47" s="109">
        <v>28624.9</v>
      </c>
      <c r="M47" s="109">
        <v>28624.9</v>
      </c>
      <c r="N47" s="109">
        <f t="shared" si="0"/>
        <v>173433.6</v>
      </c>
      <c r="O47" s="171"/>
    </row>
    <row r="48" spans="1:15" ht="34.5" customHeight="1">
      <c r="A48" s="199"/>
      <c r="B48" s="186"/>
      <c r="C48" s="171"/>
      <c r="D48" s="81">
        <v>975</v>
      </c>
      <c r="E48" s="82" t="s">
        <v>171</v>
      </c>
      <c r="F48" s="82" t="s">
        <v>230</v>
      </c>
      <c r="G48" s="117">
        <v>622</v>
      </c>
      <c r="H48" s="109">
        <v>348.3</v>
      </c>
      <c r="I48" s="109">
        <v>360.9</v>
      </c>
      <c r="J48" s="109">
        <v>1248.9</v>
      </c>
      <c r="K48" s="109">
        <v>1302.3</v>
      </c>
      <c r="L48" s="109">
        <v>1302.3</v>
      </c>
      <c r="M48" s="109">
        <v>1302.3</v>
      </c>
      <c r="N48" s="109">
        <f t="shared" si="0"/>
        <v>5865</v>
      </c>
      <c r="O48" s="171"/>
    </row>
    <row r="49" spans="1:15" ht="34.5" customHeight="1">
      <c r="A49" s="199"/>
      <c r="B49" s="186"/>
      <c r="C49" s="171"/>
      <c r="D49" s="81">
        <v>975</v>
      </c>
      <c r="E49" s="82" t="s">
        <v>171</v>
      </c>
      <c r="F49" s="82" t="s">
        <v>218</v>
      </c>
      <c r="G49" s="117">
        <v>110</v>
      </c>
      <c r="H49" s="109">
        <v>19.7</v>
      </c>
      <c r="I49" s="109"/>
      <c r="J49" s="109"/>
      <c r="K49" s="109"/>
      <c r="L49" s="109"/>
      <c r="M49" s="109"/>
      <c r="N49" s="109">
        <f t="shared" si="0"/>
        <v>19.7</v>
      </c>
      <c r="O49" s="171"/>
    </row>
    <row r="50" spans="1:15" ht="34.5" customHeight="1">
      <c r="A50" s="199"/>
      <c r="B50" s="186"/>
      <c r="C50" s="171"/>
      <c r="D50" s="81">
        <v>975</v>
      </c>
      <c r="E50" s="82" t="s">
        <v>171</v>
      </c>
      <c r="F50" s="82" t="s">
        <v>231</v>
      </c>
      <c r="G50" s="117">
        <v>110</v>
      </c>
      <c r="H50" s="109"/>
      <c r="I50" s="109"/>
      <c r="J50" s="109">
        <v>911.7</v>
      </c>
      <c r="K50" s="109">
        <v>908.9</v>
      </c>
      <c r="L50" s="109">
        <v>908.9</v>
      </c>
      <c r="M50" s="109">
        <v>908.9</v>
      </c>
      <c r="N50" s="109">
        <f t="shared" si="0"/>
        <v>3638.4</v>
      </c>
      <c r="O50" s="171"/>
    </row>
    <row r="51" spans="1:15" ht="34.5" customHeight="1">
      <c r="A51" s="199"/>
      <c r="B51" s="186"/>
      <c r="C51" s="171"/>
      <c r="D51" s="81">
        <v>975</v>
      </c>
      <c r="E51" s="82" t="s">
        <v>171</v>
      </c>
      <c r="F51" s="82" t="s">
        <v>231</v>
      </c>
      <c r="G51" s="117">
        <v>240</v>
      </c>
      <c r="H51" s="109"/>
      <c r="I51" s="109"/>
      <c r="J51" s="109">
        <v>17.5</v>
      </c>
      <c r="K51" s="109">
        <v>20.2</v>
      </c>
      <c r="L51" s="109">
        <v>20.2</v>
      </c>
      <c r="M51" s="109">
        <v>20.2</v>
      </c>
      <c r="N51" s="109">
        <f t="shared" si="0"/>
        <v>78.1</v>
      </c>
      <c r="O51" s="171"/>
    </row>
    <row r="52" spans="1:15" ht="34.5" customHeight="1">
      <c r="A52" s="199"/>
      <c r="B52" s="186"/>
      <c r="C52" s="171"/>
      <c r="D52" s="81">
        <v>975</v>
      </c>
      <c r="E52" s="82" t="s">
        <v>171</v>
      </c>
      <c r="F52" s="82" t="s">
        <v>231</v>
      </c>
      <c r="G52" s="117">
        <v>611</v>
      </c>
      <c r="H52" s="109"/>
      <c r="I52" s="109"/>
      <c r="J52" s="109">
        <v>19514.4</v>
      </c>
      <c r="K52" s="109">
        <v>19383.1</v>
      </c>
      <c r="L52" s="109">
        <v>19383.1</v>
      </c>
      <c r="M52" s="109">
        <v>19383.1</v>
      </c>
      <c r="N52" s="109">
        <f t="shared" si="0"/>
        <v>77663.7</v>
      </c>
      <c r="O52" s="171"/>
    </row>
    <row r="53" spans="1:15" ht="34.5" customHeight="1">
      <c r="A53" s="199"/>
      <c r="B53" s="186"/>
      <c r="C53" s="171"/>
      <c r="D53" s="81">
        <v>975</v>
      </c>
      <c r="E53" s="82" t="s">
        <v>171</v>
      </c>
      <c r="F53" s="82" t="s">
        <v>231</v>
      </c>
      <c r="G53" s="117">
        <v>612</v>
      </c>
      <c r="H53" s="109"/>
      <c r="I53" s="109"/>
      <c r="J53" s="109"/>
      <c r="K53" s="109">
        <v>119</v>
      </c>
      <c r="L53" s="109">
        <v>119</v>
      </c>
      <c r="M53" s="109">
        <v>119</v>
      </c>
      <c r="N53" s="109"/>
      <c r="O53" s="171"/>
    </row>
    <row r="54" spans="1:15" ht="34.5" customHeight="1">
      <c r="A54" s="199"/>
      <c r="B54" s="186"/>
      <c r="C54" s="171"/>
      <c r="D54" s="81">
        <v>975</v>
      </c>
      <c r="E54" s="82" t="s">
        <v>171</v>
      </c>
      <c r="F54" s="82" t="s">
        <v>231</v>
      </c>
      <c r="G54" s="117">
        <v>621</v>
      </c>
      <c r="H54" s="109"/>
      <c r="I54" s="109"/>
      <c r="J54" s="109">
        <v>9019.2</v>
      </c>
      <c r="K54" s="109">
        <v>9035.1</v>
      </c>
      <c r="L54" s="109">
        <v>9035.1</v>
      </c>
      <c r="M54" s="109">
        <v>9035.1</v>
      </c>
      <c r="N54" s="109">
        <f t="shared" si="0"/>
        <v>36124.5</v>
      </c>
      <c r="O54" s="171"/>
    </row>
    <row r="55" spans="1:15" ht="34.5" customHeight="1">
      <c r="A55" s="199"/>
      <c r="B55" s="186"/>
      <c r="C55" s="171"/>
      <c r="D55" s="81">
        <v>975</v>
      </c>
      <c r="E55" s="82" t="s">
        <v>171</v>
      </c>
      <c r="F55" s="82" t="s">
        <v>231</v>
      </c>
      <c r="G55" s="117">
        <v>870</v>
      </c>
      <c r="H55" s="109"/>
      <c r="I55" s="109"/>
      <c r="J55" s="109"/>
      <c r="K55" s="109"/>
      <c r="L55" s="109"/>
      <c r="M55" s="109"/>
      <c r="N55" s="109">
        <f t="shared" si="0"/>
        <v>0</v>
      </c>
      <c r="O55" s="171"/>
    </row>
    <row r="56" spans="1:15" ht="34.5" customHeight="1">
      <c r="A56" s="199"/>
      <c r="B56" s="178"/>
      <c r="C56" s="172"/>
      <c r="D56" s="81">
        <v>975</v>
      </c>
      <c r="E56" s="82" t="s">
        <v>171</v>
      </c>
      <c r="F56" s="82" t="s">
        <v>218</v>
      </c>
      <c r="G56" s="117">
        <v>611</v>
      </c>
      <c r="H56" s="109">
        <v>77</v>
      </c>
      <c r="I56" s="109"/>
      <c r="J56" s="109"/>
      <c r="K56" s="109"/>
      <c r="L56" s="109"/>
      <c r="M56" s="109"/>
      <c r="N56" s="109">
        <f t="shared" si="0"/>
        <v>77</v>
      </c>
      <c r="O56" s="171"/>
    </row>
    <row r="57" spans="1:15" ht="69.75" customHeight="1">
      <c r="A57" s="200"/>
      <c r="B57" s="84" t="s">
        <v>193</v>
      </c>
      <c r="C57" s="85" t="s">
        <v>153</v>
      </c>
      <c r="D57" s="88" t="s">
        <v>173</v>
      </c>
      <c r="E57" s="88" t="s">
        <v>171</v>
      </c>
      <c r="F57" s="81" t="s">
        <v>172</v>
      </c>
      <c r="G57" s="81" t="s">
        <v>172</v>
      </c>
      <c r="H57" s="110">
        <v>777.6</v>
      </c>
      <c r="I57" s="110">
        <v>532.1</v>
      </c>
      <c r="J57" s="110">
        <v>1013.8</v>
      </c>
      <c r="K57" s="110">
        <v>1013.8</v>
      </c>
      <c r="L57" s="110">
        <v>1013.8</v>
      </c>
      <c r="M57" s="110">
        <v>1013.8</v>
      </c>
      <c r="N57" s="109">
        <f t="shared" si="0"/>
        <v>5364.9</v>
      </c>
      <c r="O57" s="172"/>
    </row>
    <row r="58" spans="1:16" ht="75" customHeight="1">
      <c r="A58" s="96" t="s">
        <v>92</v>
      </c>
      <c r="B58" s="84" t="s">
        <v>158</v>
      </c>
      <c r="C58" s="85" t="s">
        <v>153</v>
      </c>
      <c r="D58" s="88" t="s">
        <v>173</v>
      </c>
      <c r="E58" s="88" t="s">
        <v>171</v>
      </c>
      <c r="F58" s="88" t="s">
        <v>172</v>
      </c>
      <c r="G58" s="81" t="s">
        <v>172</v>
      </c>
      <c r="H58" s="110">
        <v>0</v>
      </c>
      <c r="I58" s="110">
        <v>0</v>
      </c>
      <c r="J58" s="110">
        <v>0</v>
      </c>
      <c r="K58" s="110"/>
      <c r="L58" s="110"/>
      <c r="M58" s="110"/>
      <c r="N58" s="109">
        <f t="shared" si="0"/>
        <v>0</v>
      </c>
      <c r="O58" s="81" t="s">
        <v>178</v>
      </c>
      <c r="P58" s="1">
        <v>2</v>
      </c>
    </row>
    <row r="59" spans="1:15" ht="134.25" customHeight="1">
      <c r="A59" s="96" t="s">
        <v>93</v>
      </c>
      <c r="B59" s="84" t="s">
        <v>168</v>
      </c>
      <c r="C59" s="85" t="s">
        <v>153</v>
      </c>
      <c r="D59" s="88" t="s">
        <v>173</v>
      </c>
      <c r="E59" s="88" t="s">
        <v>175</v>
      </c>
      <c r="F59" s="88" t="s">
        <v>172</v>
      </c>
      <c r="G59" s="81" t="s">
        <v>172</v>
      </c>
      <c r="H59" s="110">
        <v>0</v>
      </c>
      <c r="I59" s="110">
        <v>0</v>
      </c>
      <c r="J59" s="110">
        <v>0</v>
      </c>
      <c r="K59" s="110"/>
      <c r="L59" s="110"/>
      <c r="M59" s="110"/>
      <c r="N59" s="109">
        <f t="shared" si="0"/>
        <v>0</v>
      </c>
      <c r="O59" s="116" t="s">
        <v>179</v>
      </c>
    </row>
    <row r="60" spans="1:15" ht="72.75" customHeight="1">
      <c r="A60" s="96" t="s">
        <v>94</v>
      </c>
      <c r="B60" s="84" t="s">
        <v>180</v>
      </c>
      <c r="C60" s="85" t="s">
        <v>153</v>
      </c>
      <c r="D60" s="88" t="s">
        <v>173</v>
      </c>
      <c r="E60" s="88" t="s">
        <v>175</v>
      </c>
      <c r="F60" s="88" t="s">
        <v>172</v>
      </c>
      <c r="G60" s="81" t="s">
        <v>172</v>
      </c>
      <c r="H60" s="110">
        <v>0</v>
      </c>
      <c r="I60" s="110">
        <v>0</v>
      </c>
      <c r="J60" s="110">
        <v>0</v>
      </c>
      <c r="K60" s="110"/>
      <c r="L60" s="110"/>
      <c r="M60" s="110"/>
      <c r="N60" s="109">
        <f t="shared" si="0"/>
        <v>0</v>
      </c>
      <c r="O60" s="116" t="s">
        <v>159</v>
      </c>
    </row>
    <row r="61" spans="1:18" ht="78" customHeight="1" hidden="1">
      <c r="A61" s="89"/>
      <c r="B61" s="116" t="s">
        <v>60</v>
      </c>
      <c r="C61" s="85" t="s">
        <v>153</v>
      </c>
      <c r="D61" s="88"/>
      <c r="E61" s="88"/>
      <c r="F61" s="88"/>
      <c r="G61" s="81" t="s">
        <v>172</v>
      </c>
      <c r="H61" s="109"/>
      <c r="I61" s="109"/>
      <c r="J61" s="110"/>
      <c r="K61" s="110"/>
      <c r="L61" s="110"/>
      <c r="M61" s="110"/>
      <c r="N61" s="109">
        <f t="shared" si="0"/>
        <v>0</v>
      </c>
      <c r="O61" s="81" t="s">
        <v>121</v>
      </c>
      <c r="P61" s="74" t="s">
        <v>61</v>
      </c>
      <c r="Q61" s="47" t="s">
        <v>62</v>
      </c>
      <c r="R61" s="72" t="s">
        <v>123</v>
      </c>
    </row>
    <row r="62" spans="1:18" ht="61.5" customHeight="1">
      <c r="A62" s="89" t="s">
        <v>95</v>
      </c>
      <c r="B62" s="116" t="s">
        <v>181</v>
      </c>
      <c r="C62" s="85" t="s">
        <v>164</v>
      </c>
      <c r="D62" s="88" t="s">
        <v>173</v>
      </c>
      <c r="E62" s="88" t="s">
        <v>171</v>
      </c>
      <c r="F62" s="88" t="s">
        <v>196</v>
      </c>
      <c r="G62" s="81">
        <v>244</v>
      </c>
      <c r="H62" s="109">
        <v>150</v>
      </c>
      <c r="I62" s="109">
        <v>89.9</v>
      </c>
      <c r="J62" s="110">
        <v>0</v>
      </c>
      <c r="K62" s="110"/>
      <c r="L62" s="110"/>
      <c r="M62" s="110"/>
      <c r="N62" s="109">
        <f t="shared" si="0"/>
        <v>239.9</v>
      </c>
      <c r="O62" s="81" t="s">
        <v>174</v>
      </c>
      <c r="P62" s="75"/>
      <c r="Q62" s="47"/>
      <c r="R62" s="72"/>
    </row>
    <row r="63" spans="1:18" ht="70.5" customHeight="1">
      <c r="A63" s="89" t="s">
        <v>96</v>
      </c>
      <c r="B63" s="116" t="s">
        <v>182</v>
      </c>
      <c r="C63" s="85" t="s">
        <v>164</v>
      </c>
      <c r="D63" s="88" t="s">
        <v>173</v>
      </c>
      <c r="E63" s="88" t="s">
        <v>171</v>
      </c>
      <c r="F63" s="88" t="s">
        <v>172</v>
      </c>
      <c r="G63" s="81" t="s">
        <v>172</v>
      </c>
      <c r="H63" s="109">
        <v>0</v>
      </c>
      <c r="I63" s="109">
        <v>0</v>
      </c>
      <c r="J63" s="109">
        <v>0</v>
      </c>
      <c r="K63" s="109"/>
      <c r="L63" s="109"/>
      <c r="M63" s="109"/>
      <c r="N63" s="109">
        <f t="shared" si="0"/>
        <v>0</v>
      </c>
      <c r="O63" s="81" t="s">
        <v>183</v>
      </c>
      <c r="P63" s="75"/>
      <c r="Q63" s="47"/>
      <c r="R63" s="72"/>
    </row>
    <row r="64" spans="1:15" ht="21" customHeight="1">
      <c r="A64" s="205" t="s">
        <v>7</v>
      </c>
      <c r="B64" s="205"/>
      <c r="C64" s="113"/>
      <c r="D64" s="113"/>
      <c r="E64" s="113"/>
      <c r="F64" s="113"/>
      <c r="G64" s="113"/>
      <c r="H64" s="110">
        <f aca="true" t="shared" si="2" ref="H64:M64">SUM(H26:H63)</f>
        <v>179770.5</v>
      </c>
      <c r="I64" s="110">
        <f t="shared" si="2"/>
        <v>190976.4</v>
      </c>
      <c r="J64" s="110">
        <f t="shared" si="2"/>
        <v>202246.1</v>
      </c>
      <c r="K64" s="110">
        <f t="shared" si="2"/>
        <v>185859.8</v>
      </c>
      <c r="L64" s="110">
        <f t="shared" si="2"/>
        <v>185527.4</v>
      </c>
      <c r="M64" s="110">
        <f t="shared" si="2"/>
        <v>185527.4</v>
      </c>
      <c r="N64" s="109">
        <f t="shared" si="0"/>
        <v>1129907.6</v>
      </c>
      <c r="O64" s="87"/>
    </row>
    <row r="65" spans="1:15" ht="27.75" customHeight="1">
      <c r="A65" s="97" t="s">
        <v>161</v>
      </c>
      <c r="B65" s="98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9"/>
    </row>
    <row r="66" spans="1:15" ht="63" customHeight="1">
      <c r="A66" s="180" t="s">
        <v>209</v>
      </c>
      <c r="B66" s="196" t="s">
        <v>176</v>
      </c>
      <c r="C66" s="81" t="s">
        <v>153</v>
      </c>
      <c r="D66" s="88" t="s">
        <v>173</v>
      </c>
      <c r="E66" s="88" t="s">
        <v>250</v>
      </c>
      <c r="F66" s="100" t="s">
        <v>234</v>
      </c>
      <c r="G66" s="97">
        <v>611</v>
      </c>
      <c r="H66" s="110">
        <v>23037.9</v>
      </c>
      <c r="I66" s="110">
        <v>23911.6</v>
      </c>
      <c r="J66" s="110">
        <v>22936.7</v>
      </c>
      <c r="K66" s="110">
        <v>19294.7</v>
      </c>
      <c r="L66" s="110">
        <v>19294.7</v>
      </c>
      <c r="M66" s="110">
        <v>19294.7</v>
      </c>
      <c r="N66" s="109">
        <f t="shared" si="0"/>
        <v>127770.3</v>
      </c>
      <c r="O66" s="179" t="s">
        <v>184</v>
      </c>
    </row>
    <row r="67" spans="1:15" ht="63" customHeight="1">
      <c r="A67" s="181"/>
      <c r="B67" s="197"/>
      <c r="C67" s="81" t="s">
        <v>153</v>
      </c>
      <c r="D67" s="88" t="s">
        <v>173</v>
      </c>
      <c r="E67" s="88" t="s">
        <v>250</v>
      </c>
      <c r="F67" s="100" t="s">
        <v>234</v>
      </c>
      <c r="G67" s="97">
        <v>612</v>
      </c>
      <c r="H67" s="110">
        <v>228.9</v>
      </c>
      <c r="I67" s="110">
        <v>1514.5</v>
      </c>
      <c r="J67" s="110">
        <f>13390.2-J71-J74</f>
        <v>13254.2</v>
      </c>
      <c r="K67" s="110"/>
      <c r="L67" s="110"/>
      <c r="M67" s="110"/>
      <c r="N67" s="109">
        <f t="shared" si="0"/>
        <v>14997.6</v>
      </c>
      <c r="O67" s="171"/>
    </row>
    <row r="68" spans="1:15" ht="63" customHeight="1">
      <c r="A68" s="181"/>
      <c r="B68" s="197"/>
      <c r="C68" s="81" t="s">
        <v>153</v>
      </c>
      <c r="D68" s="88" t="s">
        <v>173</v>
      </c>
      <c r="E68" s="88" t="s">
        <v>250</v>
      </c>
      <c r="F68" s="100" t="s">
        <v>235</v>
      </c>
      <c r="G68" s="97">
        <v>611</v>
      </c>
      <c r="H68" s="110"/>
      <c r="I68" s="110"/>
      <c r="J68" s="110"/>
      <c r="K68" s="110">
        <v>2099.4</v>
      </c>
      <c r="L68" s="110">
        <v>2099.4</v>
      </c>
      <c r="M68" s="110">
        <v>2099.4</v>
      </c>
      <c r="N68" s="109">
        <f t="shared" si="0"/>
        <v>6298.2</v>
      </c>
      <c r="O68" s="171"/>
    </row>
    <row r="69" spans="1:15" ht="63" customHeight="1">
      <c r="A69" s="181"/>
      <c r="B69" s="198"/>
      <c r="C69" s="81" t="s">
        <v>153</v>
      </c>
      <c r="D69" s="88" t="s">
        <v>173</v>
      </c>
      <c r="E69" s="88" t="s">
        <v>250</v>
      </c>
      <c r="F69" s="100" t="s">
        <v>251</v>
      </c>
      <c r="G69" s="97">
        <v>611</v>
      </c>
      <c r="H69" s="110"/>
      <c r="I69" s="110"/>
      <c r="J69" s="110"/>
      <c r="K69" s="110">
        <v>103.2</v>
      </c>
      <c r="L69" s="110">
        <v>103.2</v>
      </c>
      <c r="M69" s="110">
        <v>103.2</v>
      </c>
      <c r="N69" s="109">
        <f t="shared" si="0"/>
        <v>309.6</v>
      </c>
      <c r="O69" s="171"/>
    </row>
    <row r="70" spans="1:15" ht="68.25" customHeight="1">
      <c r="A70" s="182"/>
      <c r="B70" s="84" t="s">
        <v>194</v>
      </c>
      <c r="C70" s="81" t="s">
        <v>153</v>
      </c>
      <c r="D70" s="88" t="s">
        <v>173</v>
      </c>
      <c r="E70" s="88" t="s">
        <v>250</v>
      </c>
      <c r="F70" s="88" t="s">
        <v>172</v>
      </c>
      <c r="G70" s="81" t="s">
        <v>172</v>
      </c>
      <c r="H70" s="110">
        <f>959+71.4+16.6</f>
        <v>1047</v>
      </c>
      <c r="I70" s="110">
        <v>1619.2</v>
      </c>
      <c r="J70" s="110">
        <v>1279</v>
      </c>
      <c r="K70" s="110">
        <v>1279</v>
      </c>
      <c r="L70" s="110">
        <v>1279</v>
      </c>
      <c r="M70" s="110">
        <v>1279</v>
      </c>
      <c r="N70" s="109">
        <f t="shared" si="0"/>
        <v>7782.2</v>
      </c>
      <c r="O70" s="172"/>
    </row>
    <row r="71" spans="1:15" ht="68.25" customHeight="1">
      <c r="A71" s="190" t="s">
        <v>210</v>
      </c>
      <c r="B71" s="188" t="s">
        <v>165</v>
      </c>
      <c r="C71" s="179" t="s">
        <v>229</v>
      </c>
      <c r="D71" s="88" t="s">
        <v>173</v>
      </c>
      <c r="E71" s="88" t="s">
        <v>171</v>
      </c>
      <c r="F71" s="88" t="s">
        <v>234</v>
      </c>
      <c r="G71" s="81">
        <v>612</v>
      </c>
      <c r="H71" s="110"/>
      <c r="I71" s="110">
        <v>49.6</v>
      </c>
      <c r="J71" s="111">
        <v>63.5</v>
      </c>
      <c r="K71" s="110"/>
      <c r="L71" s="110"/>
      <c r="M71" s="110"/>
      <c r="N71" s="109">
        <f t="shared" si="0"/>
        <v>113.1</v>
      </c>
      <c r="O71" s="94"/>
    </row>
    <row r="72" spans="1:15" ht="215.25" customHeight="1">
      <c r="A72" s="191"/>
      <c r="B72" s="189"/>
      <c r="C72" s="172"/>
      <c r="D72" s="88" t="s">
        <v>173</v>
      </c>
      <c r="E72" s="88" t="s">
        <v>171</v>
      </c>
      <c r="F72" s="88" t="s">
        <v>234</v>
      </c>
      <c r="G72" s="81">
        <v>244</v>
      </c>
      <c r="H72" s="110">
        <v>59.6</v>
      </c>
      <c r="I72" s="110">
        <v>10</v>
      </c>
      <c r="J72" s="111"/>
      <c r="K72" s="110"/>
      <c r="L72" s="110"/>
      <c r="M72" s="110"/>
      <c r="N72" s="109">
        <f t="shared" si="0"/>
        <v>69.6</v>
      </c>
      <c r="O72" s="92" t="s">
        <v>169</v>
      </c>
    </row>
    <row r="73" spans="1:15" ht="60" customHeight="1">
      <c r="A73" s="101" t="s">
        <v>211</v>
      </c>
      <c r="B73" s="188" t="s">
        <v>185</v>
      </c>
      <c r="C73" s="179" t="s">
        <v>153</v>
      </c>
      <c r="D73" s="88" t="s">
        <v>173</v>
      </c>
      <c r="E73" s="88" t="s">
        <v>207</v>
      </c>
      <c r="F73" s="88" t="s">
        <v>217</v>
      </c>
      <c r="G73" s="81">
        <v>244</v>
      </c>
      <c r="H73" s="110">
        <v>31.4</v>
      </c>
      <c r="I73" s="110"/>
      <c r="J73" s="111"/>
      <c r="K73" s="110"/>
      <c r="L73" s="110"/>
      <c r="M73" s="110"/>
      <c r="N73" s="109">
        <f t="shared" si="0"/>
        <v>31.4</v>
      </c>
      <c r="O73" s="92" t="s">
        <v>187</v>
      </c>
    </row>
    <row r="74" spans="1:15" ht="45.75" customHeight="1">
      <c r="A74" s="101"/>
      <c r="B74" s="189"/>
      <c r="C74" s="172"/>
      <c r="D74" s="88" t="s">
        <v>173</v>
      </c>
      <c r="E74" s="88" t="s">
        <v>171</v>
      </c>
      <c r="F74" s="88" t="s">
        <v>234</v>
      </c>
      <c r="G74" s="81">
        <v>612</v>
      </c>
      <c r="H74" s="110">
        <v>16</v>
      </c>
      <c r="I74" s="110">
        <v>47.1</v>
      </c>
      <c r="J74" s="111">
        <v>72.5</v>
      </c>
      <c r="K74" s="110"/>
      <c r="L74" s="110"/>
      <c r="M74" s="110"/>
      <c r="N74" s="109">
        <f t="shared" si="0"/>
        <v>135.6</v>
      </c>
      <c r="O74" s="93"/>
    </row>
    <row r="75" spans="1:15" ht="60.75" customHeight="1">
      <c r="A75" s="208" t="s">
        <v>212</v>
      </c>
      <c r="B75" s="177" t="s">
        <v>170</v>
      </c>
      <c r="C75" s="81" t="s">
        <v>153</v>
      </c>
      <c r="D75" s="81">
        <v>975</v>
      </c>
      <c r="E75" s="88" t="s">
        <v>175</v>
      </c>
      <c r="F75" s="88" t="s">
        <v>172</v>
      </c>
      <c r="G75" s="88" t="s">
        <v>172</v>
      </c>
      <c r="H75" s="110">
        <v>0</v>
      </c>
      <c r="I75" s="110">
        <v>0</v>
      </c>
      <c r="J75" s="111">
        <v>0</v>
      </c>
      <c r="K75" s="110"/>
      <c r="L75" s="110"/>
      <c r="M75" s="110"/>
      <c r="N75" s="109">
        <f t="shared" si="0"/>
        <v>0</v>
      </c>
      <c r="O75" s="177" t="s">
        <v>186</v>
      </c>
    </row>
    <row r="76" spans="1:15" ht="102.75" customHeight="1">
      <c r="A76" s="209"/>
      <c r="B76" s="186"/>
      <c r="C76" s="81" t="s">
        <v>167</v>
      </c>
      <c r="D76" s="81">
        <v>964</v>
      </c>
      <c r="E76" s="88" t="s">
        <v>175</v>
      </c>
      <c r="F76" s="88" t="s">
        <v>172</v>
      </c>
      <c r="G76" s="91" t="s">
        <v>172</v>
      </c>
      <c r="H76" s="110">
        <v>0</v>
      </c>
      <c r="I76" s="110">
        <v>0</v>
      </c>
      <c r="J76" s="111">
        <v>0</v>
      </c>
      <c r="K76" s="110"/>
      <c r="L76" s="110"/>
      <c r="M76" s="110"/>
      <c r="N76" s="109">
        <f t="shared" si="0"/>
        <v>0</v>
      </c>
      <c r="O76" s="186"/>
    </row>
    <row r="77" spans="1:15" ht="70.5" customHeight="1">
      <c r="A77" s="210"/>
      <c r="B77" s="178"/>
      <c r="C77" s="81" t="s">
        <v>166</v>
      </c>
      <c r="D77" s="81">
        <v>956</v>
      </c>
      <c r="E77" s="88" t="s">
        <v>177</v>
      </c>
      <c r="F77" s="88" t="s">
        <v>172</v>
      </c>
      <c r="G77" s="91" t="s">
        <v>172</v>
      </c>
      <c r="H77" s="110">
        <v>0</v>
      </c>
      <c r="I77" s="110">
        <v>0</v>
      </c>
      <c r="J77" s="111">
        <v>0</v>
      </c>
      <c r="K77" s="110"/>
      <c r="L77" s="110"/>
      <c r="M77" s="110"/>
      <c r="N77" s="109">
        <f aca="true" t="shared" si="3" ref="N77:N84">SUM(H77:M77)</f>
        <v>0</v>
      </c>
      <c r="O77" s="178"/>
    </row>
    <row r="78" spans="1:15" ht="95.25" customHeight="1">
      <c r="A78" s="89" t="s">
        <v>213</v>
      </c>
      <c r="B78" s="81" t="s">
        <v>188</v>
      </c>
      <c r="C78" s="81" t="s">
        <v>223</v>
      </c>
      <c r="D78" s="88" t="s">
        <v>173</v>
      </c>
      <c r="E78" s="88" t="s">
        <v>207</v>
      </c>
      <c r="F78" s="88" t="s">
        <v>217</v>
      </c>
      <c r="G78" s="88" t="s">
        <v>222</v>
      </c>
      <c r="H78" s="110">
        <v>114.4</v>
      </c>
      <c r="I78" s="110">
        <v>166.8</v>
      </c>
      <c r="J78" s="111">
        <v>0</v>
      </c>
      <c r="K78" s="110"/>
      <c r="L78" s="110"/>
      <c r="M78" s="110"/>
      <c r="N78" s="109">
        <f t="shared" si="3"/>
        <v>281.2</v>
      </c>
      <c r="O78" s="81" t="s">
        <v>162</v>
      </c>
    </row>
    <row r="79" spans="1:15" ht="77.25" customHeight="1">
      <c r="A79" s="89" t="s">
        <v>214</v>
      </c>
      <c r="B79" s="81" t="s">
        <v>189</v>
      </c>
      <c r="C79" s="81" t="s">
        <v>153</v>
      </c>
      <c r="D79" s="88" t="s">
        <v>173</v>
      </c>
      <c r="E79" s="88" t="s">
        <v>171</v>
      </c>
      <c r="F79" s="82" t="s">
        <v>200</v>
      </c>
      <c r="G79" s="95">
        <v>612</v>
      </c>
      <c r="H79" s="110">
        <v>5</v>
      </c>
      <c r="I79" s="110"/>
      <c r="J79" s="111"/>
      <c r="K79" s="110"/>
      <c r="L79" s="110"/>
      <c r="M79" s="110"/>
      <c r="N79" s="109">
        <f t="shared" si="3"/>
        <v>5</v>
      </c>
      <c r="O79" s="81" t="s">
        <v>190</v>
      </c>
    </row>
    <row r="80" spans="1:15" ht="21" customHeight="1">
      <c r="A80" s="187" t="s">
        <v>8</v>
      </c>
      <c r="B80" s="187"/>
      <c r="C80" s="102"/>
      <c r="D80" s="102"/>
      <c r="E80" s="102"/>
      <c r="F80" s="102"/>
      <c r="G80" s="102"/>
      <c r="H80" s="110">
        <f aca="true" t="shared" si="4" ref="H80:M80">SUM(H66:H79)</f>
        <v>24540.2</v>
      </c>
      <c r="I80" s="103">
        <f t="shared" si="4"/>
        <v>27318.8</v>
      </c>
      <c r="J80" s="108">
        <f t="shared" si="4"/>
        <v>37605.9</v>
      </c>
      <c r="K80" s="108">
        <f t="shared" si="4"/>
        <v>22776.3</v>
      </c>
      <c r="L80" s="108">
        <f t="shared" si="4"/>
        <v>22776.3</v>
      </c>
      <c r="M80" s="108">
        <f t="shared" si="4"/>
        <v>22776.3</v>
      </c>
      <c r="N80" s="109">
        <f t="shared" si="3"/>
        <v>157793.8</v>
      </c>
      <c r="O80" s="104"/>
    </row>
    <row r="81" spans="1:15" s="64" customFormat="1" ht="30" customHeight="1">
      <c r="A81" s="187" t="s">
        <v>201</v>
      </c>
      <c r="B81" s="187"/>
      <c r="C81" s="105"/>
      <c r="D81" s="105"/>
      <c r="E81" s="105"/>
      <c r="F81" s="105"/>
      <c r="G81" s="105"/>
      <c r="H81" s="103">
        <f>H80+H64+H24</f>
        <v>214471.9</v>
      </c>
      <c r="I81" s="108">
        <f>I80+I64+I24</f>
        <v>231389.2</v>
      </c>
      <c r="J81" s="108">
        <f>J80+J64+J24</f>
        <v>252879.6</v>
      </c>
      <c r="K81" s="108">
        <f>K80+K64+K24</f>
        <v>215535.1</v>
      </c>
      <c r="L81" s="108">
        <f>L80+L64+L24</f>
        <v>215928.9</v>
      </c>
      <c r="M81" s="108">
        <f>M80+M64+M24</f>
        <v>215928.9</v>
      </c>
      <c r="N81" s="109">
        <f t="shared" si="3"/>
        <v>1346133.6</v>
      </c>
      <c r="O81" s="106"/>
    </row>
    <row r="82" spans="1:15" s="64" customFormat="1" ht="30" customHeight="1">
      <c r="A82" s="206" t="s">
        <v>202</v>
      </c>
      <c r="B82" s="207"/>
      <c r="C82" s="105"/>
      <c r="D82" s="105"/>
      <c r="E82" s="105"/>
      <c r="F82" s="105"/>
      <c r="G82" s="105"/>
      <c r="H82" s="108">
        <f>H7+H10+H11+H15+H16+H19+H21+H43+H44+H45+H46+H47+H48+H49+H50+H51+H52+H54+H55+H56</f>
        <v>109406.9</v>
      </c>
      <c r="I82" s="108">
        <f>I7+I10+I11+I15+I16+I19+I21+I43+I44+I45+I46+I47+I48+I49+I50+I51+I52+I54+I55+I56</f>
        <v>113565.8</v>
      </c>
      <c r="J82" s="108">
        <f>J7+J10+J11+J15+J16+J19+J21+J43+J44+J45+J46+J47+J48+J49+J50+J51+J52+J54+J55+J56</f>
        <v>149024.8</v>
      </c>
      <c r="K82" s="108">
        <f>K7+K10+K11+K15+K16+K19+K21+K43+K44+K45+K46+K47+K48+K49+K50+K51+K52+K53+K54+K55+K56</f>
        <v>146708.2</v>
      </c>
      <c r="L82" s="108">
        <f>L7+L10+L11+L15+L16+L19+L21+L43+L44+L45+L46+L47+L48+L49+L50+L51+L52+L53+L54+L55+L56</f>
        <v>147102</v>
      </c>
      <c r="M82" s="108">
        <f>M7+M10+M11+M15+M16+M19+M21+M43+M44+M45+M46+M47+M48+M49+M50+M51+M52+M53+M54+M55+M56</f>
        <v>147102</v>
      </c>
      <c r="N82" s="109">
        <f t="shared" si="3"/>
        <v>812909.7</v>
      </c>
      <c r="O82" s="106"/>
    </row>
    <row r="83" spans="1:15" s="64" customFormat="1" ht="30" customHeight="1">
      <c r="A83" s="206" t="s">
        <v>203</v>
      </c>
      <c r="B83" s="207"/>
      <c r="C83" s="105"/>
      <c r="D83" s="105"/>
      <c r="E83" s="105"/>
      <c r="F83" s="105"/>
      <c r="G83" s="105"/>
      <c r="H83" s="108">
        <f>H8+H9+H12+H13+H20+H22+H23+H26+H27+H28+H29+H30+H31+H32+H33+H34+H35+H36+H37+H38+H39+H40+H41+H42+H62+H66+H67+H78+H79+H72+H73+H74+H71</f>
        <v>103240.4</v>
      </c>
      <c r="I83" s="108">
        <f>I8+I9+I12+I13+I20+I22+I23+I26+I27+I28+I29+I30+I31+I32+I33+I34+I35+I36+I37+I38+I39+I40+I41+I42+I62+I66+I67+I78+I79+I72+I73+I74+I71</f>
        <v>115672.1</v>
      </c>
      <c r="J83" s="108">
        <f>J8+J9+J12+J13+J17+J18+J20+J22+J23+J26+J27+J28+J29+J30+J31+J32+J33+J34+J35+J36+J37+J38+J39+J40+J41+J42+J62+J66+J67+J78+J79+J72+J73+J74+J71</f>
        <v>101562</v>
      </c>
      <c r="K83" s="108">
        <f>K8+K9+K12+K13+K20+K22+K23+K26+K27+K28+K29+K30+K31+K32+K33+K34+K35+K36+K37+K38+K39+K40+K41+K42+K62+K66+K67+K68+K69+K78+K79+K72+K73+K74+K71</f>
        <v>66534.1</v>
      </c>
      <c r="L83" s="108">
        <f>L8+L9+L12+L13+L20+L22+L23+L26+L27+L28+L29+L30+L31+L32+L33+L34+L35+L36+L37+L38+L39+L40+L41+L42+L62+L66+L67+L68+L69+L78+L79+L72+L73+L74+L71</f>
        <v>66534.1</v>
      </c>
      <c r="M83" s="108">
        <f>M8+M9+M12+M13+M20+M22+M23+M26+M27+M28+M29+M30+M31+M32+M33+M34+M35+M36+M37+M38+M39+M40+M41+M42+M62+M66+M67+M68+M69+M78+M79+M72+M73+M74+M71</f>
        <v>66534.1</v>
      </c>
      <c r="N83" s="109">
        <f t="shared" si="3"/>
        <v>520076.8</v>
      </c>
      <c r="O83" s="106"/>
    </row>
    <row r="84" spans="1:15" s="64" customFormat="1" ht="30" customHeight="1">
      <c r="A84" s="206" t="s">
        <v>204</v>
      </c>
      <c r="B84" s="207"/>
      <c r="C84" s="105"/>
      <c r="D84" s="105"/>
      <c r="E84" s="105"/>
      <c r="F84" s="105"/>
      <c r="G84" s="105"/>
      <c r="H84" s="103">
        <f aca="true" t="shared" si="5" ref="H84:M84">H57+H70</f>
        <v>1824.6</v>
      </c>
      <c r="I84" s="103">
        <f t="shared" si="5"/>
        <v>2151.3</v>
      </c>
      <c r="J84" s="108">
        <f t="shared" si="5"/>
        <v>2292.8</v>
      </c>
      <c r="K84" s="108">
        <f t="shared" si="5"/>
        <v>2292.8</v>
      </c>
      <c r="L84" s="108">
        <f t="shared" si="5"/>
        <v>2292.8</v>
      </c>
      <c r="M84" s="108">
        <f t="shared" si="5"/>
        <v>2292.8</v>
      </c>
      <c r="N84" s="109">
        <f t="shared" si="3"/>
        <v>13147.1</v>
      </c>
      <c r="O84" s="106"/>
    </row>
    <row r="85" spans="1:15" s="64" customFormat="1" ht="30" customHeight="1">
      <c r="A85" s="76"/>
      <c r="B85" s="76"/>
      <c r="C85" s="77"/>
      <c r="D85" s="77"/>
      <c r="E85" s="77"/>
      <c r="F85" s="77"/>
      <c r="G85" s="77"/>
      <c r="H85" s="77"/>
      <c r="I85" s="78"/>
      <c r="J85" s="78"/>
      <c r="K85" s="78"/>
      <c r="L85" s="78"/>
      <c r="M85" s="78"/>
      <c r="N85" s="78"/>
      <c r="O85" s="3"/>
    </row>
    <row r="86" spans="1:15" ht="64.5" customHeight="1">
      <c r="A86" s="204" t="s">
        <v>224</v>
      </c>
      <c r="B86" s="204"/>
      <c r="C86" s="204"/>
      <c r="D86" s="67"/>
      <c r="E86" s="67"/>
      <c r="F86" s="67"/>
      <c r="G86" s="67"/>
      <c r="H86" s="112"/>
      <c r="I86" s="79"/>
      <c r="O86" s="37" t="s">
        <v>225</v>
      </c>
    </row>
    <row r="87" spans="1:8" ht="59.25" customHeight="1">
      <c r="A87" s="15"/>
      <c r="B87" s="14"/>
      <c r="C87" s="16"/>
      <c r="D87" s="16"/>
      <c r="E87" s="16"/>
      <c r="F87" s="16"/>
      <c r="G87" s="16"/>
      <c r="H87" s="16"/>
    </row>
    <row r="88" spans="1:15" s="53" customFormat="1" ht="24.75" customHeight="1">
      <c r="A88" s="15"/>
      <c r="B88" s="14"/>
      <c r="C88" s="16"/>
      <c r="D88" s="16"/>
      <c r="E88" s="16"/>
      <c r="F88" s="16"/>
      <c r="G88" s="16"/>
      <c r="H88" s="16"/>
      <c r="I88" s="1"/>
      <c r="J88" s="1"/>
      <c r="K88" s="1"/>
      <c r="L88" s="1"/>
      <c r="M88" s="1"/>
      <c r="N88" s="1"/>
      <c r="O88" s="1"/>
    </row>
    <row r="89" spans="1:8" ht="20.25" customHeight="1">
      <c r="A89" s="15"/>
      <c r="B89" s="14"/>
      <c r="C89" s="16"/>
      <c r="D89" s="16"/>
      <c r="E89" s="16"/>
      <c r="F89" s="16"/>
      <c r="G89" s="16"/>
      <c r="H89" s="16"/>
    </row>
    <row r="90" spans="1:15" s="25" customFormat="1" ht="15">
      <c r="A90" s="15"/>
      <c r="B90" s="14"/>
      <c r="C90" s="16"/>
      <c r="D90" s="16"/>
      <c r="E90" s="16"/>
      <c r="F90" s="16"/>
      <c r="G90" s="16"/>
      <c r="H90" s="16"/>
      <c r="I90" s="1"/>
      <c r="J90" s="1"/>
      <c r="K90" s="1"/>
      <c r="L90" s="1"/>
      <c r="M90" s="1"/>
      <c r="N90" s="1"/>
      <c r="O90" s="1"/>
    </row>
    <row r="91" spans="1:15" s="3" customFormat="1" ht="15">
      <c r="A91" s="15"/>
      <c r="B91" s="14"/>
      <c r="C91" s="16"/>
      <c r="D91" s="16"/>
      <c r="E91" s="16"/>
      <c r="F91" s="16"/>
      <c r="G91" s="16"/>
      <c r="H91" s="16"/>
      <c r="I91" s="1"/>
      <c r="J91" s="1"/>
      <c r="K91" s="1"/>
      <c r="L91" s="1"/>
      <c r="M91" s="1"/>
      <c r="N91" s="1"/>
      <c r="O91" s="1"/>
    </row>
    <row r="92" spans="1:8" ht="15">
      <c r="A92" s="15"/>
      <c r="B92" s="14"/>
      <c r="C92" s="16"/>
      <c r="D92" s="16"/>
      <c r="E92" s="16"/>
      <c r="F92" s="16"/>
      <c r="G92" s="16"/>
      <c r="H92" s="16"/>
    </row>
    <row r="93" spans="1:8" ht="15">
      <c r="A93" s="15"/>
      <c r="B93" s="14"/>
      <c r="C93" s="16"/>
      <c r="D93" s="16"/>
      <c r="E93" s="16"/>
      <c r="F93" s="16"/>
      <c r="G93" s="16"/>
      <c r="H93" s="16"/>
    </row>
    <row r="94" spans="1:8" ht="15">
      <c r="A94" s="15"/>
      <c r="B94" s="14"/>
      <c r="C94" s="16"/>
      <c r="D94" s="16"/>
      <c r="E94" s="16"/>
      <c r="F94" s="16"/>
      <c r="G94" s="16"/>
      <c r="H94" s="16"/>
    </row>
    <row r="95" spans="1:8" ht="15">
      <c r="A95" s="15"/>
      <c r="B95" s="14"/>
      <c r="C95" s="16"/>
      <c r="D95" s="16"/>
      <c r="E95" s="16"/>
      <c r="F95" s="16"/>
      <c r="G95" s="16"/>
      <c r="H95" s="16"/>
    </row>
    <row r="96" spans="1:8" ht="15">
      <c r="A96" s="15"/>
      <c r="B96" s="14"/>
      <c r="C96" s="16"/>
      <c r="D96" s="16"/>
      <c r="E96" s="16"/>
      <c r="F96" s="16"/>
      <c r="G96" s="16"/>
      <c r="H96" s="16"/>
    </row>
    <row r="97" spans="1:8" ht="15">
      <c r="A97" s="15"/>
      <c r="B97" s="14"/>
      <c r="C97" s="16"/>
      <c r="D97" s="16"/>
      <c r="E97" s="16"/>
      <c r="F97" s="16"/>
      <c r="G97" s="16"/>
      <c r="H97" s="16"/>
    </row>
    <row r="98" spans="1:8" ht="15">
      <c r="A98" s="15"/>
      <c r="B98" s="14"/>
      <c r="C98" s="16"/>
      <c r="D98" s="16"/>
      <c r="E98" s="16"/>
      <c r="F98" s="16"/>
      <c r="G98" s="16"/>
      <c r="H98" s="16"/>
    </row>
    <row r="99" spans="1:8" ht="15">
      <c r="A99" s="15"/>
      <c r="B99" s="14"/>
      <c r="C99" s="16"/>
      <c r="D99" s="16"/>
      <c r="E99" s="16"/>
      <c r="F99" s="16"/>
      <c r="G99" s="16"/>
      <c r="H99" s="16"/>
    </row>
    <row r="100" spans="1:8" ht="15">
      <c r="A100" s="15"/>
      <c r="B100" s="14"/>
      <c r="C100" s="16"/>
      <c r="D100" s="16"/>
      <c r="E100" s="16"/>
      <c r="F100" s="16"/>
      <c r="G100" s="16"/>
      <c r="H100" s="16"/>
    </row>
    <row r="101" spans="1:8" ht="15">
      <c r="A101" s="15"/>
      <c r="B101" s="14"/>
      <c r="C101" s="16"/>
      <c r="D101" s="16"/>
      <c r="E101" s="16"/>
      <c r="F101" s="16"/>
      <c r="G101" s="16"/>
      <c r="H101" s="16"/>
    </row>
    <row r="102" spans="1:8" ht="15">
      <c r="A102" s="15"/>
      <c r="B102" s="14"/>
      <c r="C102" s="16"/>
      <c r="D102" s="16"/>
      <c r="E102" s="16"/>
      <c r="F102" s="16"/>
      <c r="G102" s="16"/>
      <c r="H102" s="16"/>
    </row>
    <row r="103" spans="1:8" ht="15">
      <c r="A103" s="15"/>
      <c r="B103" s="14"/>
      <c r="C103" s="16"/>
      <c r="D103" s="16"/>
      <c r="E103" s="16"/>
      <c r="F103" s="16"/>
      <c r="G103" s="16"/>
      <c r="H103" s="16"/>
    </row>
    <row r="104" spans="1:8" ht="15">
      <c r="A104" s="15"/>
      <c r="B104" s="14"/>
      <c r="C104" s="16"/>
      <c r="D104" s="16"/>
      <c r="E104" s="16"/>
      <c r="F104" s="16"/>
      <c r="G104" s="16"/>
      <c r="H104" s="16"/>
    </row>
    <row r="105" spans="1:8" ht="15">
      <c r="A105" s="15"/>
      <c r="B105" s="14"/>
      <c r="C105" s="16"/>
      <c r="D105" s="16"/>
      <c r="E105" s="16"/>
      <c r="F105" s="16"/>
      <c r="G105" s="16"/>
      <c r="H105" s="16"/>
    </row>
    <row r="106" spans="1:8" ht="15">
      <c r="A106" s="15"/>
      <c r="B106" s="14"/>
      <c r="C106" s="16"/>
      <c r="D106" s="16"/>
      <c r="E106" s="16"/>
      <c r="F106" s="16"/>
      <c r="G106" s="16"/>
      <c r="H106" s="16"/>
    </row>
    <row r="107" spans="1:8" ht="15">
      <c r="A107" s="15"/>
      <c r="B107" s="14"/>
      <c r="C107" s="16"/>
      <c r="D107" s="16"/>
      <c r="E107" s="16"/>
      <c r="F107" s="16"/>
      <c r="G107" s="16"/>
      <c r="H107" s="16"/>
    </row>
    <row r="108" spans="1:8" ht="15">
      <c r="A108" s="15"/>
      <c r="B108" s="14"/>
      <c r="C108" s="16"/>
      <c r="D108" s="16"/>
      <c r="E108" s="16"/>
      <c r="F108" s="16"/>
      <c r="G108" s="16"/>
      <c r="H108" s="16"/>
    </row>
    <row r="109" spans="1:8" ht="15">
      <c r="A109" s="15"/>
      <c r="B109" s="14"/>
      <c r="C109" s="16"/>
      <c r="D109" s="16"/>
      <c r="E109" s="16"/>
      <c r="F109" s="16"/>
      <c r="G109" s="16"/>
      <c r="H109" s="16"/>
    </row>
    <row r="110" spans="1:8" ht="15">
      <c r="A110" s="15"/>
      <c r="B110" s="14"/>
      <c r="C110" s="16"/>
      <c r="D110" s="16"/>
      <c r="E110" s="16"/>
      <c r="F110" s="16"/>
      <c r="G110" s="16"/>
      <c r="H110" s="16"/>
    </row>
    <row r="111" spans="1:8" ht="15">
      <c r="A111" s="15"/>
      <c r="B111" s="14"/>
      <c r="C111" s="16"/>
      <c r="D111" s="16"/>
      <c r="E111" s="16"/>
      <c r="F111" s="16"/>
      <c r="G111" s="16"/>
      <c r="H111" s="16"/>
    </row>
    <row r="112" spans="1:8" ht="15">
      <c r="A112" s="15"/>
      <c r="B112" s="14"/>
      <c r="C112" s="16"/>
      <c r="D112" s="16"/>
      <c r="E112" s="16"/>
      <c r="F112" s="16"/>
      <c r="G112" s="16"/>
      <c r="H112" s="16"/>
    </row>
    <row r="113" spans="1:8" ht="15">
      <c r="A113" s="15"/>
      <c r="B113" s="14"/>
      <c r="C113" s="16"/>
      <c r="D113" s="16"/>
      <c r="E113" s="16"/>
      <c r="F113" s="16"/>
      <c r="G113" s="16"/>
      <c r="H113" s="16"/>
    </row>
    <row r="114" spans="1:8" ht="15">
      <c r="A114" s="15"/>
      <c r="B114" s="14"/>
      <c r="C114" s="16"/>
      <c r="D114" s="16"/>
      <c r="E114" s="16"/>
      <c r="F114" s="16"/>
      <c r="G114" s="16"/>
      <c r="H114" s="16"/>
    </row>
    <row r="115" spans="1:8" ht="15">
      <c r="A115" s="15"/>
      <c r="B115" s="14"/>
      <c r="C115" s="16"/>
      <c r="D115" s="16"/>
      <c r="E115" s="16"/>
      <c r="F115" s="16"/>
      <c r="G115" s="16"/>
      <c r="H115" s="16"/>
    </row>
    <row r="116" spans="1:8" ht="15">
      <c r="A116" s="15"/>
      <c r="B116" s="14"/>
      <c r="C116" s="16"/>
      <c r="D116" s="16"/>
      <c r="E116" s="16"/>
      <c r="F116" s="16"/>
      <c r="G116" s="16"/>
      <c r="H116" s="16"/>
    </row>
    <row r="117" spans="1:8" ht="15">
      <c r="A117" s="15"/>
      <c r="B117" s="14"/>
      <c r="C117" s="16"/>
      <c r="D117" s="16"/>
      <c r="E117" s="16"/>
      <c r="F117" s="16"/>
      <c r="G117" s="16"/>
      <c r="H117" s="16"/>
    </row>
    <row r="118" spans="1:8" ht="15">
      <c r="A118" s="15"/>
      <c r="B118" s="14"/>
      <c r="C118" s="16"/>
      <c r="D118" s="16"/>
      <c r="E118" s="16"/>
      <c r="F118" s="16"/>
      <c r="G118" s="16"/>
      <c r="H118" s="16"/>
    </row>
    <row r="119" spans="1:8" ht="15">
      <c r="A119" s="15"/>
      <c r="B119" s="14"/>
      <c r="C119" s="16"/>
      <c r="D119" s="16"/>
      <c r="E119" s="16"/>
      <c r="F119" s="16"/>
      <c r="G119" s="16"/>
      <c r="H119" s="16"/>
    </row>
    <row r="120" spans="1:8" ht="15">
      <c r="A120" s="15"/>
      <c r="B120" s="14"/>
      <c r="C120" s="16"/>
      <c r="D120" s="16"/>
      <c r="E120" s="16"/>
      <c r="F120" s="16"/>
      <c r="G120" s="16"/>
      <c r="H120" s="16"/>
    </row>
    <row r="121" spans="1:8" ht="15">
      <c r="A121" s="15"/>
      <c r="B121" s="14"/>
      <c r="C121" s="16"/>
      <c r="D121" s="16"/>
      <c r="E121" s="16"/>
      <c r="F121" s="16"/>
      <c r="G121" s="16"/>
      <c r="H121" s="16"/>
    </row>
    <row r="122" spans="1:8" ht="15">
      <c r="A122" s="15"/>
      <c r="B122" s="14"/>
      <c r="C122" s="16"/>
      <c r="D122" s="16"/>
      <c r="E122" s="16"/>
      <c r="F122" s="16"/>
      <c r="G122" s="16"/>
      <c r="H122" s="16"/>
    </row>
    <row r="123" spans="1:8" ht="15">
      <c r="A123" s="15"/>
      <c r="B123" s="14"/>
      <c r="C123" s="16"/>
      <c r="D123" s="16"/>
      <c r="E123" s="16"/>
      <c r="F123" s="16"/>
      <c r="G123" s="16"/>
      <c r="H123" s="16"/>
    </row>
  </sheetData>
  <sheetProtection/>
  <mergeCells count="47">
    <mergeCell ref="A86:C86"/>
    <mergeCell ref="A64:B64"/>
    <mergeCell ref="A81:B81"/>
    <mergeCell ref="A80:B80"/>
    <mergeCell ref="A83:B83"/>
    <mergeCell ref="A84:B84"/>
    <mergeCell ref="A82:B82"/>
    <mergeCell ref="B75:B77"/>
    <mergeCell ref="B73:B74"/>
    <mergeCell ref="A75:A77"/>
    <mergeCell ref="O8:O13"/>
    <mergeCell ref="C8:C13"/>
    <mergeCell ref="A8:A13"/>
    <mergeCell ref="B8:B13"/>
    <mergeCell ref="C73:C74"/>
    <mergeCell ref="B43:B56"/>
    <mergeCell ref="C43:C56"/>
    <mergeCell ref="A26:A57"/>
    <mergeCell ref="B15:B18"/>
    <mergeCell ref="C15:C18"/>
    <mergeCell ref="O75:O77"/>
    <mergeCell ref="B71:B72"/>
    <mergeCell ref="C71:C72"/>
    <mergeCell ref="A71:A72"/>
    <mergeCell ref="O26:O57"/>
    <mergeCell ref="O66:O70"/>
    <mergeCell ref="B66:B69"/>
    <mergeCell ref="D3:G3"/>
    <mergeCell ref="A22:A23"/>
    <mergeCell ref="B22:B23"/>
    <mergeCell ref="C22:C23"/>
    <mergeCell ref="A66:A70"/>
    <mergeCell ref="A5:O5"/>
    <mergeCell ref="A25:O25"/>
    <mergeCell ref="B26:B42"/>
    <mergeCell ref="A24:B24"/>
    <mergeCell ref="A15:A18"/>
    <mergeCell ref="O3:O4"/>
    <mergeCell ref="H3:N3"/>
    <mergeCell ref="A6:O6"/>
    <mergeCell ref="C26:C42"/>
    <mergeCell ref="I1:J1"/>
    <mergeCell ref="N1:O1"/>
    <mergeCell ref="A2:O2"/>
    <mergeCell ref="A3:A4"/>
    <mergeCell ref="B3:B4"/>
    <mergeCell ref="C3:C4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44" r:id="rId1"/>
  <headerFooter differentFirst="1">
    <oddHeader>&amp;C&amp;P</oddHeader>
  </headerFooter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Косырева</cp:lastModifiedBy>
  <cp:lastPrinted>2016-11-24T04:29:07Z</cp:lastPrinted>
  <dcterms:created xsi:type="dcterms:W3CDTF">2005-05-23T09:57:53Z</dcterms:created>
  <dcterms:modified xsi:type="dcterms:W3CDTF">2016-12-22T06:13:43Z</dcterms:modified>
  <cp:category/>
  <cp:version/>
  <cp:contentType/>
  <cp:contentStatus/>
</cp:coreProperties>
</file>